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rofil-nb03\Documents\BOAD TITRISATION\realisation\etat\annexe\"/>
    </mc:Choice>
  </mc:AlternateContent>
  <xr:revisionPtr revIDLastSave="0" documentId="8_{E80706D9-B3B8-4AB2-8EC0-5EF8630CBD1D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Loan Info" sheetId="1" r:id="rId1"/>
    <sheet name="Bond Balance Reconciliation " sheetId="2" state="hidden" r:id="rId2"/>
    <sheet name="Monthly Loan Details" sheetId="3" state="hidden" r:id="rId3"/>
    <sheet name="Monthly Bond Details" sheetId="4" state="hidden" r:id="rId4"/>
    <sheet name="Monthly Backed Bond %" sheetId="5" state="hidden" r:id="rId5"/>
    <sheet name="Accrued Interest" sheetId="6" state="hidden" r:id="rId6"/>
  </sheets>
  <definedNames>
    <definedName name="_xlnm._FilterDatabase" localSheetId="0" hidden="1">'Loan Info'!$B$8:$AJ$105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6" i="1" l="1"/>
  <c r="L6" i="1"/>
  <c r="M6" i="1"/>
  <c r="N6" i="1"/>
  <c r="R6" i="1"/>
  <c r="T6" i="1"/>
  <c r="V6" i="1"/>
  <c r="W6" i="1"/>
  <c r="X6" i="1"/>
  <c r="Y6" i="1"/>
  <c r="Z6" i="1"/>
  <c r="AA6" i="1"/>
  <c r="AB6" i="1"/>
  <c r="AC6" i="1"/>
  <c r="AD6" i="1"/>
  <c r="AE6" i="1"/>
  <c r="AF6" i="1"/>
  <c r="AH6" i="1"/>
  <c r="AI6" i="1"/>
  <c r="J6" i="1"/>
  <c r="J63" i="6"/>
  <c r="G63" i="6"/>
  <c r="F63" i="6"/>
  <c r="E63" i="6"/>
  <c r="C5" i="6"/>
  <c r="D5" i="6" s="1"/>
  <c r="E5" i="6" s="1"/>
  <c r="F5" i="6" s="1"/>
  <c r="G5" i="6" s="1"/>
  <c r="H5" i="6" s="1"/>
  <c r="I5" i="6" s="1"/>
  <c r="J5" i="6" s="1"/>
  <c r="G28" i="5"/>
  <c r="F28" i="5"/>
  <c r="E28" i="5"/>
  <c r="D28" i="5"/>
  <c r="C28" i="5"/>
  <c r="B28" i="5"/>
  <c r="G27" i="5"/>
  <c r="F27" i="5"/>
  <c r="E27" i="5"/>
  <c r="D27" i="5"/>
  <c r="C27" i="5"/>
  <c r="B27" i="5"/>
  <c r="G26" i="5"/>
  <c r="F26" i="5"/>
  <c r="E26" i="5"/>
  <c r="D26" i="5"/>
  <c r="C26" i="5"/>
  <c r="B26" i="5"/>
  <c r="G25" i="5"/>
  <c r="F25" i="5"/>
  <c r="E25" i="5"/>
  <c r="D25" i="5"/>
  <c r="C25" i="5"/>
  <c r="B25" i="5"/>
  <c r="G24" i="5"/>
  <c r="F24" i="5"/>
  <c r="E24" i="5"/>
  <c r="D24" i="5"/>
  <c r="C24" i="5"/>
  <c r="B24" i="5"/>
  <c r="G23" i="5"/>
  <c r="F23" i="5"/>
  <c r="E23" i="5"/>
  <c r="D23" i="5"/>
  <c r="C23" i="5"/>
  <c r="B23" i="5"/>
  <c r="G22" i="5"/>
  <c r="F22" i="5"/>
  <c r="E22" i="5"/>
  <c r="D22" i="5"/>
  <c r="C22" i="5"/>
  <c r="B22" i="5"/>
  <c r="G21" i="5"/>
  <c r="F21" i="5"/>
  <c r="E21" i="5"/>
  <c r="D21" i="5"/>
  <c r="C21" i="5"/>
  <c r="B21" i="5"/>
  <c r="G20" i="5"/>
  <c r="F20" i="5"/>
  <c r="E20" i="5"/>
  <c r="D20" i="5"/>
  <c r="C20" i="5"/>
  <c r="B20" i="5"/>
  <c r="G19" i="5"/>
  <c r="F19" i="5"/>
  <c r="E19" i="5"/>
  <c r="D19" i="5"/>
  <c r="C19" i="5"/>
  <c r="B19" i="5"/>
  <c r="G18" i="5"/>
  <c r="F18" i="5"/>
  <c r="E18" i="5"/>
  <c r="D18" i="5"/>
  <c r="C18" i="5"/>
  <c r="B18" i="5"/>
  <c r="G17" i="5"/>
  <c r="F17" i="5"/>
  <c r="E17" i="5"/>
  <c r="D17" i="5"/>
  <c r="C17" i="5"/>
  <c r="B17" i="5"/>
  <c r="G16" i="5"/>
  <c r="F16" i="5"/>
  <c r="E16" i="5"/>
  <c r="D16" i="5"/>
  <c r="C16" i="5"/>
  <c r="B16" i="5"/>
  <c r="G15" i="5"/>
  <c r="F15" i="5"/>
  <c r="E15" i="5"/>
  <c r="D15" i="5"/>
  <c r="C15" i="5"/>
  <c r="B15" i="5"/>
  <c r="G14" i="5"/>
  <c r="F14" i="5"/>
  <c r="E14" i="5"/>
  <c r="D14" i="5"/>
  <c r="C14" i="5"/>
  <c r="B14" i="5"/>
  <c r="G13" i="5"/>
  <c r="F13" i="5"/>
  <c r="E13" i="5"/>
  <c r="D13" i="5"/>
  <c r="C13" i="5"/>
  <c r="B13" i="5"/>
  <c r="G12" i="5"/>
  <c r="F12" i="5"/>
  <c r="E12" i="5"/>
  <c r="D12" i="5"/>
  <c r="C12" i="5"/>
  <c r="B12" i="5"/>
  <c r="G11" i="5"/>
  <c r="F11" i="5"/>
  <c r="E11" i="5"/>
  <c r="D11" i="5"/>
  <c r="C11" i="5"/>
  <c r="B11" i="5"/>
  <c r="G10" i="5"/>
  <c r="F10" i="5"/>
  <c r="E10" i="5"/>
  <c r="D10" i="5"/>
  <c r="C10" i="5"/>
  <c r="B10" i="5"/>
  <c r="G9" i="5"/>
  <c r="F9" i="5"/>
  <c r="E9" i="5"/>
  <c r="D9" i="5"/>
  <c r="C9" i="5"/>
  <c r="B9" i="5"/>
  <c r="G8" i="5"/>
  <c r="F8" i="5"/>
  <c r="E8" i="5"/>
  <c r="D8" i="5"/>
  <c r="C8" i="5"/>
  <c r="B8" i="5"/>
  <c r="G7" i="5"/>
  <c r="F7" i="5"/>
  <c r="E7" i="5"/>
  <c r="D7" i="5"/>
  <c r="C7" i="5"/>
  <c r="B7" i="5"/>
  <c r="G6" i="5"/>
  <c r="F6" i="5"/>
  <c r="E6" i="5"/>
  <c r="D6" i="5"/>
  <c r="C6" i="5"/>
  <c r="B6" i="5"/>
  <c r="G5" i="5"/>
  <c r="F5" i="5"/>
  <c r="E5" i="5"/>
  <c r="D5" i="5"/>
  <c r="C5" i="5"/>
  <c r="B5" i="5"/>
  <c r="I28" i="4"/>
  <c r="I27" i="4"/>
  <c r="I26" i="4"/>
  <c r="I25" i="4"/>
  <c r="I24" i="4"/>
  <c r="I23" i="4"/>
  <c r="I22" i="4"/>
  <c r="I21" i="4"/>
  <c r="I20" i="4"/>
  <c r="I19" i="4"/>
  <c r="I18" i="4"/>
  <c r="I17" i="4"/>
  <c r="I16" i="4"/>
  <c r="I15" i="4"/>
  <c r="I14" i="4"/>
  <c r="I13" i="4"/>
  <c r="I12" i="4"/>
  <c r="I11" i="4"/>
  <c r="I10" i="4"/>
  <c r="I9" i="4"/>
  <c r="I8" i="4"/>
  <c r="I7" i="4"/>
  <c r="I6" i="4"/>
  <c r="I5" i="4"/>
  <c r="I4" i="4" s="1"/>
  <c r="H4" i="4"/>
  <c r="G4" i="4"/>
  <c r="F4" i="4"/>
  <c r="E4" i="4"/>
  <c r="D4" i="4"/>
  <c r="C4" i="4"/>
  <c r="H28" i="3"/>
  <c r="H27" i="3"/>
  <c r="H26" i="3"/>
  <c r="H25" i="3"/>
  <c r="H24" i="3"/>
  <c r="H23" i="3"/>
  <c r="H23" i="5" s="1"/>
  <c r="H22" i="3"/>
  <c r="H21" i="3"/>
  <c r="H20" i="3"/>
  <c r="H19" i="3"/>
  <c r="H19" i="5" s="1"/>
  <c r="H18" i="3"/>
  <c r="H17" i="3"/>
  <c r="H16" i="3"/>
  <c r="H15" i="3"/>
  <c r="H15" i="5" s="1"/>
  <c r="H14" i="3"/>
  <c r="H13" i="3"/>
  <c r="H12" i="3"/>
  <c r="H11" i="3"/>
  <c r="H11" i="5" s="1"/>
  <c r="H10" i="3"/>
  <c r="H9" i="3"/>
  <c r="H8" i="3"/>
  <c r="H7" i="3"/>
  <c r="H7" i="5" s="1"/>
  <c r="H6" i="3"/>
  <c r="H5" i="3"/>
  <c r="H4" i="3" s="1"/>
  <c r="G4" i="3"/>
  <c r="F4" i="3"/>
  <c r="E4" i="3"/>
  <c r="D4" i="3"/>
  <c r="C4" i="3"/>
  <c r="B4" i="3"/>
  <c r="Q28" i="2"/>
  <c r="P28" i="2"/>
  <c r="R28" i="2" s="1"/>
  <c r="N28" i="2"/>
  <c r="Q27" i="2"/>
  <c r="P27" i="2"/>
  <c r="R27" i="2" s="1"/>
  <c r="N27" i="2"/>
  <c r="Q26" i="2"/>
  <c r="P26" i="2"/>
  <c r="R26" i="2" s="1"/>
  <c r="Q25" i="2"/>
  <c r="P25" i="2"/>
  <c r="R25" i="2" s="1"/>
  <c r="R24" i="2"/>
  <c r="Q24" i="2"/>
  <c r="P24" i="2"/>
  <c r="N24" i="2"/>
  <c r="Q23" i="2"/>
  <c r="P23" i="2"/>
  <c r="R23" i="2" s="1"/>
  <c r="N23" i="2"/>
  <c r="R22" i="2"/>
  <c r="Q22" i="2"/>
  <c r="P22" i="2"/>
  <c r="N22" i="2"/>
  <c r="Q21" i="2"/>
  <c r="P21" i="2"/>
  <c r="R21" i="2" s="1"/>
  <c r="N21" i="2"/>
  <c r="R20" i="2"/>
  <c r="Q20" i="2"/>
  <c r="P20" i="2"/>
  <c r="N20" i="2"/>
  <c r="Q19" i="2"/>
  <c r="P19" i="2"/>
  <c r="R19" i="2" s="1"/>
  <c r="N19" i="2"/>
  <c r="R18" i="2"/>
  <c r="Q18" i="2"/>
  <c r="P18" i="2"/>
  <c r="N18" i="2"/>
  <c r="Q17" i="2"/>
  <c r="P17" i="2"/>
  <c r="R17" i="2" s="1"/>
  <c r="N17" i="2"/>
  <c r="R16" i="2"/>
  <c r="Q16" i="2"/>
  <c r="P16" i="2"/>
  <c r="N16" i="2"/>
  <c r="Q15" i="2"/>
  <c r="P15" i="2"/>
  <c r="R15" i="2" s="1"/>
  <c r="N15" i="2"/>
  <c r="R14" i="2"/>
  <c r="Q14" i="2"/>
  <c r="P14" i="2"/>
  <c r="N14" i="2"/>
  <c r="Q13" i="2"/>
  <c r="P13" i="2"/>
  <c r="R13" i="2" s="1"/>
  <c r="N13" i="2"/>
  <c r="R12" i="2"/>
  <c r="Q12" i="2"/>
  <c r="P12" i="2"/>
  <c r="N12" i="2"/>
  <c r="Q11" i="2"/>
  <c r="P11" i="2"/>
  <c r="R11" i="2" s="1"/>
  <c r="N11" i="2"/>
  <c r="R10" i="2"/>
  <c r="Q10" i="2"/>
  <c r="P10" i="2"/>
  <c r="N10" i="2"/>
  <c r="Q9" i="2"/>
  <c r="P9" i="2"/>
  <c r="R9" i="2" s="1"/>
  <c r="O9" i="2"/>
  <c r="N9" i="2"/>
  <c r="R8" i="2"/>
  <c r="Q8" i="2"/>
  <c r="P8" i="2"/>
  <c r="N8" i="2"/>
  <c r="Q7" i="2"/>
  <c r="P7" i="2"/>
  <c r="R7" i="2" s="1"/>
  <c r="N7" i="2"/>
  <c r="R6" i="2"/>
  <c r="Q6" i="2"/>
  <c r="P6" i="2"/>
  <c r="N6" i="2"/>
  <c r="Q5" i="2"/>
  <c r="P5" i="2"/>
  <c r="P2" i="2" s="1"/>
  <c r="N5" i="2"/>
  <c r="O5" i="2" s="1"/>
  <c r="Q2" i="2"/>
  <c r="M2" i="2"/>
  <c r="H10" i="5" l="1"/>
  <c r="H18" i="5"/>
  <c r="H26" i="5"/>
  <c r="H27" i="5"/>
  <c r="H12" i="5"/>
  <c r="H20" i="5"/>
  <c r="H28" i="5"/>
  <c r="H13" i="5"/>
  <c r="H21" i="5"/>
  <c r="H6" i="5"/>
  <c r="H14" i="5"/>
  <c r="H22" i="5"/>
  <c r="H8" i="5"/>
  <c r="H16" i="5"/>
  <c r="H24" i="5"/>
  <c r="H9" i="5"/>
  <c r="H17" i="5"/>
  <c r="H25" i="5"/>
  <c r="H5" i="5"/>
  <c r="R5" i="2"/>
  <c r="R2" i="2" s="1"/>
</calcChain>
</file>

<file path=xl/sharedStrings.xml><?xml version="1.0" encoding="utf-8"?>
<sst xmlns="http://schemas.openxmlformats.org/spreadsheetml/2006/main" count="836" uniqueCount="365">
  <si>
    <t xml:space="preserve">
DEBUT DE LA PERIODE</t>
  </si>
  <si>
    <t xml:space="preserve">
FIN DE LA PERIODE (RAPPORT)</t>
  </si>
  <si>
    <t>INFORMATIONS SUR LES PRETS</t>
  </si>
  <si>
    <t>Intitulé</t>
  </si>
  <si>
    <t>Id prêt</t>
  </si>
  <si>
    <t>Emprunteur</t>
  </si>
  <si>
    <t>Secteur</t>
  </si>
  <si>
    <t>Taux d'intérêt du prêt</t>
  </si>
  <si>
    <t>Fréquence des paiements</t>
  </si>
  <si>
    <t>Date de mise en place</t>
  </si>
  <si>
    <t>Date d'échéance</t>
  </si>
  <si>
    <t>Montant initial du prêt</t>
  </si>
  <si>
    <t>Encours du prêt à la date de jouissance (27/03/25)</t>
  </si>
  <si>
    <t>Maturité restante (Nombre d'échéances restantes à payer)</t>
  </si>
  <si>
    <t>Encours début de période</t>
  </si>
  <si>
    <t>Encours fin de période (date de fin du rapport)</t>
  </si>
  <si>
    <t>Date du 1er remboursement de la créance</t>
  </si>
  <si>
    <t>Date du dernier remboursement de la créance</t>
  </si>
  <si>
    <t>Date de remboursement la plus récente selon le Tableau d'Amortissement</t>
  </si>
  <si>
    <t>Montant du paiement le plus récent (principal + intérêt)</t>
  </si>
  <si>
    <t>Date du prochain paiement selon le Tableau d'Amortissement)</t>
  </si>
  <si>
    <t>Montant du prochain paiement (Principal + intérêt)</t>
  </si>
  <si>
    <t>Date de paiement effectif du remboursement le plus récent</t>
  </si>
  <si>
    <t>Principal reçu sur la période</t>
  </si>
  <si>
    <t>Intérêt reçu sur la période</t>
  </si>
  <si>
    <t>Pénalité de retard reçu sur la période</t>
  </si>
  <si>
    <t>Remboursement anticipé de principal sur la période</t>
  </si>
  <si>
    <t>Pénalité éventuelle relative au remboursement anticipé sur la période</t>
  </si>
  <si>
    <t>Total recouvré sur la période pour les créances en retard (principal)</t>
  </si>
  <si>
    <t>Total recouvré sur la période pour les créances en retard (intérêt)</t>
  </si>
  <si>
    <t>Total reçu sur la période</t>
  </si>
  <si>
    <t>Principal en impayé sur la période</t>
  </si>
  <si>
    <t>Intérêt en impayé sur la période</t>
  </si>
  <si>
    <t>Total encours en impayé sur la période</t>
  </si>
  <si>
    <t>Nombre de jours de retard</t>
  </si>
  <si>
    <t>Montant en défaut</t>
  </si>
  <si>
    <t>Nombre de jours depuis le défaut</t>
  </si>
  <si>
    <t>Commentaires ORABANK en tant que gestionnaire de créances</t>
  </si>
  <si>
    <t>Format</t>
  </si>
  <si>
    <t>alphanumeric</t>
  </si>
  <si>
    <t>text</t>
  </si>
  <si>
    <t>percent: 6 decimals</t>
  </si>
  <si>
    <t>dd/mm/yy</t>
  </si>
  <si>
    <t>numeric : 2 decimals</t>
  </si>
  <si>
    <t>numeric: 2 decimals</t>
  </si>
  <si>
    <t>numeric</t>
  </si>
  <si>
    <t>N°</t>
  </si>
  <si>
    <t>INPUT</t>
  </si>
  <si>
    <t>ORABANK</t>
  </si>
  <si>
    <t>ORA_42230</t>
  </si>
  <si>
    <t>Mensuel</t>
  </si>
  <si>
    <t>ORA_39605</t>
  </si>
  <si>
    <t>Semestriel</t>
  </si>
  <si>
    <t>ORA_41044</t>
  </si>
  <si>
    <t>ORA_41075</t>
  </si>
  <si>
    <t>ORA_41208</t>
  </si>
  <si>
    <t>ORA_43792</t>
  </si>
  <si>
    <t>ORA_13972</t>
  </si>
  <si>
    <t>ORA_11239</t>
  </si>
  <si>
    <t>ORA_17797</t>
  </si>
  <si>
    <t>ORA_12371</t>
  </si>
  <si>
    <t>Trimestriel</t>
  </si>
  <si>
    <t>ORA_18931</t>
  </si>
  <si>
    <t>ORA_19453</t>
  </si>
  <si>
    <t>Annuelle</t>
  </si>
  <si>
    <t>ORA_52105</t>
  </si>
  <si>
    <t>CSP KANEM BORNOU</t>
  </si>
  <si>
    <t xml:space="preserve">Enseignement                  </t>
  </si>
  <si>
    <t>MENSUELLE</t>
  </si>
  <si>
    <t>ORA_50808</t>
  </si>
  <si>
    <t>PHARMACIE AREWA</t>
  </si>
  <si>
    <t>Autres activités professionnel</t>
  </si>
  <si>
    <t>ORA_35477</t>
  </si>
  <si>
    <t>Mensuelle</t>
  </si>
  <si>
    <t>ORA_39856</t>
  </si>
  <si>
    <t>ORA_34541</t>
  </si>
  <si>
    <t>ORA_35791</t>
  </si>
  <si>
    <t>Trimestrielle</t>
  </si>
  <si>
    <t>ORA_20997</t>
  </si>
  <si>
    <t>ORA_30045</t>
  </si>
  <si>
    <t>ORA_41197</t>
  </si>
  <si>
    <t>ORA_43584</t>
  </si>
  <si>
    <t>ORA_37266</t>
  </si>
  <si>
    <t>ORA_22375</t>
  </si>
  <si>
    <t>ORA_22376</t>
  </si>
  <si>
    <t>ORA_46452</t>
  </si>
  <si>
    <t>ORA_23873</t>
  </si>
  <si>
    <t>ORA_44728</t>
  </si>
  <si>
    <t>ORA_47457</t>
  </si>
  <si>
    <t>ORA_45332</t>
  </si>
  <si>
    <t>ORA_48129</t>
  </si>
  <si>
    <t>ORA_48783</t>
  </si>
  <si>
    <t>ORA_25530</t>
  </si>
  <si>
    <t>ORA_26111</t>
  </si>
  <si>
    <t>ORA_28200</t>
  </si>
  <si>
    <t>ORA_29203</t>
  </si>
  <si>
    <t>ORA_41615</t>
  </si>
  <si>
    <t>ORA_42180</t>
  </si>
  <si>
    <t>ORA_14351</t>
  </si>
  <si>
    <t>ORA_14407</t>
  </si>
  <si>
    <t>ORA_20404</t>
  </si>
  <si>
    <t>ORA_14923</t>
  </si>
  <si>
    <t>ORA_43324</t>
  </si>
  <si>
    <t>ORA_48949</t>
  </si>
  <si>
    <t>ORA_22015</t>
  </si>
  <si>
    <t>ORA_19173</t>
  </si>
  <si>
    <t>ORA_45906</t>
  </si>
  <si>
    <t>ORA_28925</t>
  </si>
  <si>
    <t>ORA_48509</t>
  </si>
  <si>
    <t>ORA_47667</t>
  </si>
  <si>
    <t>ORA_50268</t>
  </si>
  <si>
    <t>ORA_31217</t>
  </si>
  <si>
    <t>ORA_38923</t>
  </si>
  <si>
    <t>ORA_38967</t>
  </si>
  <si>
    <t>ORA_40531</t>
  </si>
  <si>
    <t>ORA_40024</t>
  </si>
  <si>
    <t>ORA_40026</t>
  </si>
  <si>
    <t>ORA_40839</t>
  </si>
  <si>
    <t>ORA_47339</t>
  </si>
  <si>
    <t>ORA_41391</t>
  </si>
  <si>
    <t>ORA_34636</t>
  </si>
  <si>
    <t>ORA_36500</t>
  </si>
  <si>
    <t>ORA_41577</t>
  </si>
  <si>
    <t>ORA_42474</t>
  </si>
  <si>
    <t>ORA_45985</t>
  </si>
  <si>
    <t>ORA_21039</t>
  </si>
  <si>
    <t>ORA_26547</t>
  </si>
  <si>
    <t>ORA_28466</t>
  </si>
  <si>
    <t>ORA_48911</t>
  </si>
  <si>
    <t>ORA_22146</t>
  </si>
  <si>
    <t>ORA_56001</t>
  </si>
  <si>
    <t>ORA_31080</t>
  </si>
  <si>
    <t>ORA_46884</t>
  </si>
  <si>
    <t>ORA_41730</t>
  </si>
  <si>
    <t>ORA_47948</t>
  </si>
  <si>
    <t>Field Number</t>
  </si>
  <si>
    <t>Field Name</t>
  </si>
  <si>
    <t>Bond Number</t>
  </si>
  <si>
    <t>Loan Number</t>
  </si>
  <si>
    <t>Borrower of the Underlying Loan</t>
  </si>
  <si>
    <t>Country</t>
  </si>
  <si>
    <t xml:space="preserve"> Encours au</t>
  </si>
  <si>
    <t xml:space="preserve"> Encours cédé (Bond Original Face Amount)</t>
  </si>
  <si>
    <t>Backed Bond %</t>
  </si>
  <si>
    <t>Bond Start Date</t>
  </si>
  <si>
    <t>Bond End Date</t>
  </si>
  <si>
    <t>Interest Rate</t>
  </si>
  <si>
    <t>Payment Frequency</t>
  </si>
  <si>
    <t xml:space="preserve">Opening Outstanding Bond Amount </t>
  </si>
  <si>
    <t>Most Recent Payment Date</t>
  </si>
  <si>
    <t>Actual Payment Date</t>
  </si>
  <si>
    <t>Amortissement</t>
  </si>
  <si>
    <t>Intérêt</t>
  </si>
  <si>
    <t>Solde de clôture</t>
  </si>
  <si>
    <t>OA2014078PR0100</t>
  </si>
  <si>
    <t>2014078PR0100</t>
  </si>
  <si>
    <t>République du Bénin</t>
  </si>
  <si>
    <t>Bénin</t>
  </si>
  <si>
    <t>Semestrielle</t>
  </si>
  <si>
    <t>OA2014067PR0100</t>
  </si>
  <si>
    <t>2014067PR0100</t>
  </si>
  <si>
    <t>OA2015015PR0100</t>
  </si>
  <si>
    <t>2015015PR0100</t>
  </si>
  <si>
    <t>OA2017043PR0100</t>
  </si>
  <si>
    <t>2017043PR0100</t>
  </si>
  <si>
    <t>OA2008070PR0000</t>
  </si>
  <si>
    <t>2008070PR0000</t>
  </si>
  <si>
    <t>République de Cote d'Ivoire</t>
  </si>
  <si>
    <t>Côte d'Ivoire</t>
  </si>
  <si>
    <t>OA2012100PR0000</t>
  </si>
  <si>
    <t>2012100PR0000</t>
  </si>
  <si>
    <t>OA2017082PR0000</t>
  </si>
  <si>
    <t>2017082PR0000</t>
  </si>
  <si>
    <t>OA2016084PR0000</t>
  </si>
  <si>
    <t>2016084PR0000</t>
  </si>
  <si>
    <t>OA2014031PR0000</t>
  </si>
  <si>
    <t>2014031PR0000</t>
  </si>
  <si>
    <t>République du Niger</t>
  </si>
  <si>
    <t>Niger</t>
  </si>
  <si>
    <t>* delinquent</t>
  </si>
  <si>
    <t>OA2015062PR0000</t>
  </si>
  <si>
    <t>2015062PR0000</t>
  </si>
  <si>
    <t>OA2017011PR0000</t>
  </si>
  <si>
    <t>2017011PR0000</t>
  </si>
  <si>
    <t>OA2013030PR0000</t>
  </si>
  <si>
    <t>2013030PR0000</t>
  </si>
  <si>
    <t>OA2013068PR0000</t>
  </si>
  <si>
    <t>2013068PR0000</t>
  </si>
  <si>
    <t>OA2016096PR0000</t>
  </si>
  <si>
    <t>2016096PR0000</t>
  </si>
  <si>
    <t>OA2016046PR0100</t>
  </si>
  <si>
    <t>2016046PR0100</t>
  </si>
  <si>
    <t>République du Sénégal</t>
  </si>
  <si>
    <t>Sénégal</t>
  </si>
  <si>
    <t>OA2017061PR0100</t>
  </si>
  <si>
    <t>2017061PR0100</t>
  </si>
  <si>
    <t>OA2017044PR0100</t>
  </si>
  <si>
    <t>2017044PR0100</t>
  </si>
  <si>
    <t>OA2017044PR0200</t>
  </si>
  <si>
    <t>2017044PR0200</t>
  </si>
  <si>
    <t>OA2015078PR0000</t>
  </si>
  <si>
    <t>2015078PR0000</t>
  </si>
  <si>
    <t>OA2014002PR0000</t>
  </si>
  <si>
    <t>2014002PR0000</t>
  </si>
  <si>
    <t>OA2019015HY0002</t>
  </si>
  <si>
    <t>2019015HY0002</t>
  </si>
  <si>
    <t>OA2019015HY0001</t>
  </si>
  <si>
    <t>2019015HY0001</t>
  </si>
  <si>
    <t>OA2018024PR0200</t>
  </si>
  <si>
    <t>2018024PR0200</t>
  </si>
  <si>
    <t>OA2017012PR0000</t>
  </si>
  <si>
    <t>2017012PR0000</t>
  </si>
  <si>
    <t>République Togolaise</t>
  </si>
  <si>
    <t>Togo</t>
  </si>
  <si>
    <t>Actual Outstanding Loan Amount</t>
  </si>
  <si>
    <t xml:space="preserve">                                     -  </t>
  </si>
  <si>
    <t>`</t>
  </si>
  <si>
    <t>Effective Outstanding Bond Amount</t>
  </si>
  <si>
    <t>Accrued interest - Interet courus</t>
  </si>
  <si>
    <t>BEGINNING OF PERIOD /
DEBUT DE LA PERIODE:</t>
  </si>
  <si>
    <t>END OF PERIOD /
FIN DE LA PERIODE:</t>
  </si>
  <si>
    <t>Rapport pour appel d'échéance
BOAD Titrisation</t>
  </si>
  <si>
    <t>Nom du champ</t>
  </si>
  <si>
    <t>Id du prêt</t>
  </si>
  <si>
    <t>Pays</t>
  </si>
  <si>
    <t>Montant créance</t>
  </si>
  <si>
    <t>Principal remboursé</t>
  </si>
  <si>
    <t>Capital restant dû réel (encours)</t>
  </si>
  <si>
    <t>Date du paiement le plus récent</t>
  </si>
  <si>
    <t>Taux d'intérêt</t>
  </si>
  <si>
    <t>Intérêt courus</t>
  </si>
  <si>
    <t>Alphanumeric</t>
  </si>
  <si>
    <t>Text</t>
  </si>
  <si>
    <t>Numeric</t>
  </si>
  <si>
    <t>Source:</t>
  </si>
  <si>
    <t>Input</t>
  </si>
  <si>
    <t>Formula</t>
  </si>
  <si>
    <t>NSIA</t>
  </si>
  <si>
    <t>Calculated</t>
  </si>
  <si>
    <t>SETRAM   SARL</t>
  </si>
  <si>
    <t>Transport d'Hydrocarbures et Clinker</t>
  </si>
  <si>
    <t>FINEC-BURKINA SA</t>
  </si>
  <si>
    <t>Microfinance</t>
  </si>
  <si>
    <t>SOFATRA</t>
  </si>
  <si>
    <t xml:space="preserve">Import-export, Commerce Général, Commercialise des Véhicules Neufs Poids-lourd, et Poids Léger d’Origine Chinoise. Vente de pneus Michelin, de Pneus Chinois, de Batterie Varta et Autres Européenne, de Groupes Electrogènes italiens et des Lubrifiants (toute la Gamme Marque Patrol Oil) </t>
  </si>
  <si>
    <t>COMPAORE MAHAMADI/C C F</t>
  </si>
  <si>
    <t>Produits Alimentaires Importés, Savons, Autres Produits de Grande Consommation, Commerce Général; Import, Export, Négoce, Vente de Matériaux de Construction</t>
  </si>
  <si>
    <t>SANON COULIBALY KOROTIMI/LES ELITES DU FASO</t>
  </si>
  <si>
    <t>Enseignement Post-primaire Général</t>
  </si>
  <si>
    <t>SALGO SAMAHO/SAMAHO TRANSPORT ET RESTAURATION</t>
  </si>
  <si>
    <t>Transports terrestres</t>
  </si>
  <si>
    <t>GROUPE INDUSTRIE ET DISTRIBUTION  G.I.D</t>
  </si>
  <si>
    <t>Commerce et réparation d¿autom</t>
  </si>
  <si>
    <t>STRATEGY .SA</t>
  </si>
  <si>
    <t>Activités de soutien aux entre</t>
  </si>
  <si>
    <t>BROU ET FILS DISTRIBUTION</t>
  </si>
  <si>
    <t xml:space="preserve">Commerce de gros et activités </t>
  </si>
  <si>
    <t>LA REFONDATION</t>
  </si>
  <si>
    <t>Activités de fournitures d¿inf</t>
  </si>
  <si>
    <t>PHARMACIE MARCHE DE SAKASSOU</t>
  </si>
  <si>
    <t>Activités pour la santé humain</t>
  </si>
  <si>
    <t>CONSEIL REGIONAL AGNEBY-TIASSA</t>
  </si>
  <si>
    <t>Activités d¿administration pub</t>
  </si>
  <si>
    <t>SILS SA</t>
  </si>
  <si>
    <t>Entreposage et activité des au</t>
  </si>
  <si>
    <t>TANOR SASU</t>
  </si>
  <si>
    <t xml:space="preserve">Autres activités extractives  </t>
  </si>
  <si>
    <t>ISTAMCO SA</t>
  </si>
  <si>
    <t xml:space="preserve">Transports terrestres         </t>
  </si>
  <si>
    <t>SAGAM INTERNATIONAL SA</t>
  </si>
  <si>
    <t>CLINIQUE DU CAP SARL</t>
  </si>
  <si>
    <t>ARC INFORMATIQUE SA</t>
  </si>
  <si>
    <t xml:space="preserve">Activités informatiques       </t>
  </si>
  <si>
    <t>SOSETRAM SARL</t>
  </si>
  <si>
    <t>SENEGAL SILEX SA</t>
  </si>
  <si>
    <t>AGRO BUSINESS TRADING SARL</t>
  </si>
  <si>
    <t>LA COLOMBE GROUPE SUARL</t>
  </si>
  <si>
    <t xml:space="preserve">Activités financières         </t>
  </si>
  <si>
    <t>SABLUX SERVICES SAS</t>
  </si>
  <si>
    <t xml:space="preserve">Activités immobilières        </t>
  </si>
  <si>
    <t>TASSET AGRI SARL</t>
  </si>
  <si>
    <t>Agriculture, élevage, chasse e</t>
  </si>
  <si>
    <t>AFRICAN BUILDERS SARL</t>
  </si>
  <si>
    <t xml:space="preserve">Construction de bâtiments     </t>
  </si>
  <si>
    <t>SABLUX HOLDING SAS</t>
  </si>
  <si>
    <t>SABLUX IMMOBILIER SASU</t>
  </si>
  <si>
    <t>O² CATERING &amp; SERVICE SARL</t>
  </si>
  <si>
    <t>Restauration et débits de Bois</t>
  </si>
  <si>
    <t>FALL SEYNABOU</t>
  </si>
  <si>
    <t xml:space="preserve">Commerce de détail            </t>
  </si>
  <si>
    <t>SEAP SA</t>
  </si>
  <si>
    <t>CITYSEN SARL</t>
  </si>
  <si>
    <t>SENAME SARL</t>
  </si>
  <si>
    <t>TOUS TRAVAUX SOUS MARINS SA</t>
  </si>
  <si>
    <t>Autres industries manufacturiè</t>
  </si>
  <si>
    <t>CDC HABITAT SA</t>
  </si>
  <si>
    <t>EFFITRANS-SA</t>
  </si>
  <si>
    <t>COMMERCIAL TRADING AGENCY SENEGAL SA</t>
  </si>
  <si>
    <t>ANOXIDALL SENEGAL  SARL</t>
  </si>
  <si>
    <t>Fabrication d¿autres matériels</t>
  </si>
  <si>
    <t>PHARMACIE BOUSSO DRAME</t>
  </si>
  <si>
    <t>LOGISTIQUE AFRIQUE SARL</t>
  </si>
  <si>
    <t>FINAMARK SARL</t>
  </si>
  <si>
    <t>HAGNE O.K/PHARMACIE AL.EL FECKY</t>
  </si>
  <si>
    <t xml:space="preserve"> PHARMACIE PAKAO</t>
  </si>
  <si>
    <t>PALM BEACH SENEGAL SA</t>
  </si>
  <si>
    <t xml:space="preserve">Hébergement                   </t>
  </si>
  <si>
    <t>AS DAKAR SACRE COEUR-DSC</t>
  </si>
  <si>
    <t>Activités sportives, récréativ</t>
  </si>
  <si>
    <t>KPMG SENEGAL SA</t>
  </si>
  <si>
    <t>KANGOO AFRICA SA</t>
  </si>
  <si>
    <t>CENTRE TRAINMAR DE DAKAR</t>
  </si>
  <si>
    <t>OPTIVISION SARL</t>
  </si>
  <si>
    <t>INTECH GROUP SAS</t>
  </si>
  <si>
    <t>LA PAMPA SARL</t>
  </si>
  <si>
    <t>ETUDE MAITRE MARIE BA-NOTAIRE</t>
  </si>
  <si>
    <t>SODECA SAU</t>
  </si>
  <si>
    <t xml:space="preserve">Fabrication de boissons       </t>
  </si>
  <si>
    <t>GROUPE DELTA SARL</t>
  </si>
  <si>
    <t>OXY SEN SARL</t>
  </si>
  <si>
    <t>Fabrication de produits chimiq</t>
  </si>
  <si>
    <t>STUDIO FITNESS SENEGAL SUARL</t>
  </si>
  <si>
    <t>NOVAGO SENEGAL SA</t>
  </si>
  <si>
    <t xml:space="preserve">Location et location-bail     </t>
  </si>
  <si>
    <t>SODIAL SA</t>
  </si>
  <si>
    <t>SENTRAK LOGISTICS SA</t>
  </si>
  <si>
    <t xml:space="preserve">Transports par eau            </t>
  </si>
  <si>
    <t>LAFRICAMOBILE SAS</t>
  </si>
  <si>
    <t>SINE AVICULTURE SA</t>
  </si>
  <si>
    <t>SY BADARA /  PHARMACIE  TOUBA MOSQUE</t>
  </si>
  <si>
    <t>PROMED PHARMA SARL</t>
  </si>
  <si>
    <t>Fabrication de produits pharma</t>
  </si>
  <si>
    <t>PHARMACIE KEUR DAMEL SUARL</t>
  </si>
  <si>
    <t>LEKKUFII SASU</t>
  </si>
  <si>
    <t>WIRL SARL</t>
  </si>
  <si>
    <t>FRUITALES SARL</t>
  </si>
  <si>
    <t>Fabrication de produits alimen</t>
  </si>
  <si>
    <t>EXCELLIUM MANAGEMENT &amp; CONSULTING SUARL</t>
  </si>
  <si>
    <t>SCI DOUDOU FAMA</t>
  </si>
  <si>
    <t>ORA_42550</t>
  </si>
  <si>
    <t>ORA_54810</t>
  </si>
  <si>
    <t>ORA_57796</t>
  </si>
  <si>
    <t>ORA_57929</t>
  </si>
  <si>
    <t>ORA_58953</t>
  </si>
  <si>
    <t>ORA_59872</t>
  </si>
  <si>
    <t>ORA_61022</t>
  </si>
  <si>
    <t>ORA_61454</t>
  </si>
  <si>
    <t>ORA_62564</t>
  </si>
  <si>
    <t>ORA_62740</t>
  </si>
  <si>
    <t>ORA_63255</t>
  </si>
  <si>
    <t>ORA_63326</t>
  </si>
  <si>
    <t>Burkino Faso</t>
  </si>
  <si>
    <t>Côte d’Ivoire</t>
  </si>
  <si>
    <t>Senegal</t>
  </si>
  <si>
    <t>ORA_48133</t>
  </si>
  <si>
    <t>ORA_49333</t>
  </si>
  <si>
    <t>ORA_45589</t>
  </si>
  <si>
    <t>ORA_49010</t>
  </si>
  <si>
    <t>ORA_49976</t>
  </si>
  <si>
    <t>ORA_61246</t>
  </si>
  <si>
    <t>ORA_19057</t>
  </si>
  <si>
    <t>ORA_62424</t>
  </si>
  <si>
    <t>ORA_41108</t>
  </si>
  <si>
    <t>En fin</t>
  </si>
  <si>
    <t>ORA_58455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</si>
</sst>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[$-F800]dddd\,\ mmmm\ dd\,\ yyyy"/>
    <numFmt numFmtId="165" formatCode="[$-1009]d\-mmm\-yy;@"/>
    <numFmt numFmtId="166" formatCode="_-* #,##0.0000_-;\-* #,##0.0000_-;_-* &quot;-&quot;??_-;_-@_-"/>
    <numFmt numFmtId="167" formatCode="0.000%"/>
    <numFmt numFmtId="168" formatCode="_-* #,##0.00\ _F_-;\-* #,##0.00\ _F_-;_-* &quot;-&quot;??\ _F_-;_-@_-"/>
    <numFmt numFmtId="169" formatCode="0.000000%"/>
    <numFmt numFmtId="170" formatCode="&quot; &quot;* #,##0&quot; &quot;;&quot;-&quot;* #,##0&quot; &quot;;&quot; &quot;* &quot;-&quot;#&quot; &quot;;&quot; &quot;@&quot; &quot;"/>
    <numFmt numFmtId="171" formatCode="_-&quot;$&quot;* #,##0.00_-;\-&quot;$&quot;* #,##0.00_-;_-&quot;$&quot;* &quot;-&quot;??_-;_-@_-"/>
    <numFmt numFmtId="172" formatCode="_-[$€]* #,##0.00_-;\-[$€]* #,##0.00_-;_-[$€]* &quot;-&quot;??_-;_-@_-"/>
    <numFmt numFmtId="173" formatCode="yyyy/mm/dd;@"/>
  </numFmts>
  <fonts count="7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sz val="11"/>
      <color rgb="FF3F3F7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70C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10"/>
      <color indexed="8"/>
      <name val="Arial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10"/>
      <color theme="4"/>
      <name val="Calibri"/>
      <family val="2"/>
      <scheme val="minor"/>
    </font>
    <font>
      <sz val="10"/>
      <name val="Arial"/>
      <family val="2"/>
    </font>
    <font>
      <b/>
      <sz val="10"/>
      <color rgb="FF0070C0"/>
      <name val="Calibri"/>
      <family val="2"/>
      <scheme val="minor"/>
    </font>
    <font>
      <sz val="18"/>
      <color theme="3"/>
      <name val="Calibri"/>
      <family val="2"/>
      <scheme val="minor"/>
    </font>
    <font>
      <sz val="10"/>
      <color rgb="FFC00000"/>
      <name val="Calibri"/>
      <family val="2"/>
      <scheme val="minor"/>
    </font>
    <font>
      <b/>
      <sz val="10"/>
      <color rgb="FFC00000"/>
      <name val="Calibri"/>
      <family val="2"/>
      <scheme val="minor"/>
    </font>
    <font>
      <sz val="10"/>
      <color theme="1"/>
      <name val="Arial"/>
      <family val="2"/>
    </font>
    <font>
      <b/>
      <sz val="18"/>
      <color theme="3"/>
      <name val="Calibri"/>
      <family val="2"/>
      <scheme val="minor"/>
    </font>
    <font>
      <sz val="8"/>
      <color theme="1"/>
      <name val="Calibri"/>
      <family val="2"/>
    </font>
    <font>
      <sz val="10"/>
      <name val="Tahoma"/>
      <family val="2"/>
    </font>
    <font>
      <sz val="10"/>
      <color indexed="10"/>
      <name val="Arial"/>
      <family val="2"/>
    </font>
    <font>
      <sz val="10"/>
      <color indexed="9"/>
      <name val="Arial"/>
      <family val="2"/>
    </font>
    <font>
      <sz val="10"/>
      <color indexed="20"/>
      <name val="Arial"/>
      <family val="2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color indexed="60"/>
      <name val="Arial"/>
      <family val="2"/>
    </font>
    <font>
      <b/>
      <sz val="10"/>
      <color indexed="63"/>
      <name val="Arial"/>
      <family val="2"/>
    </font>
    <font>
      <b/>
      <sz val="18"/>
      <color indexed="56"/>
      <name val="Cambria"/>
      <family val="2"/>
    </font>
    <font>
      <b/>
      <sz val="10"/>
      <color indexed="8"/>
      <name val="Arial"/>
      <family val="2"/>
    </font>
    <font>
      <u/>
      <sz val="10"/>
      <color indexed="12"/>
      <name val="Arial"/>
      <family val="2"/>
    </font>
    <font>
      <b/>
      <sz val="22"/>
      <color indexed="18"/>
      <name val="Arial"/>
      <family val="2"/>
    </font>
    <font>
      <b/>
      <sz val="14"/>
      <color indexed="18"/>
      <name val="Arial"/>
      <family val="2"/>
    </font>
    <font>
      <sz val="10"/>
      <color indexed="8"/>
      <name val="Helvetica Neue"/>
      <family val="2"/>
    </font>
    <font>
      <sz val="11"/>
      <color indexed="8"/>
      <name val="Calibri"/>
      <family val="2"/>
      <scheme val="minor"/>
    </font>
    <font>
      <sz val="8"/>
      <color theme="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</fonts>
  <fills count="63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5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C6E0B4"/>
        <bgColor rgb="FFC6E0B4"/>
      </patternFill>
    </fill>
    <fill>
      <patternFill patternType="solid">
        <fgColor rgb="FFFFC000"/>
        <bgColor indexed="64"/>
      </patternFill>
    </fill>
  </fills>
  <borders count="43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rgb="FF7F7F7F"/>
      </left>
      <right style="medium">
        <color indexed="64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 diagonalDown="1"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 diagonalDown="1">
      <left/>
      <right/>
      <top/>
      <bottom style="thin">
        <color indexed="6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11"/>
      </bottom>
      <diagonal/>
    </border>
    <border>
      <left/>
      <right/>
      <top/>
      <bottom style="medium">
        <color indexed="11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09">
    <xf numFmtId="0" fontId="0" fillId="0" borderId="0"/>
    <xf numFmtId="43" fontId="1" fillId="0" borderId="0"/>
    <xf numFmtId="9" fontId="1" fillId="0" borderId="0"/>
    <xf numFmtId="0" fontId="2" fillId="0" borderId="0"/>
    <xf numFmtId="0" fontId="3" fillId="2" borderId="1"/>
    <xf numFmtId="0" fontId="4" fillId="3" borderId="1"/>
    <xf numFmtId="0" fontId="10" fillId="0" borderId="0">
      <alignment vertical="top"/>
    </xf>
    <xf numFmtId="9" fontId="1" fillId="0" borderId="0"/>
    <xf numFmtId="43" fontId="1" fillId="0" borderId="0"/>
    <xf numFmtId="0" fontId="20" fillId="0" borderId="0"/>
    <xf numFmtId="0" fontId="1" fillId="0" borderId="0"/>
    <xf numFmtId="168" fontId="20" fillId="0" borderId="0"/>
    <xf numFmtId="0" fontId="20" fillId="0" borderId="0"/>
    <xf numFmtId="9" fontId="1" fillId="0" borderId="0"/>
    <xf numFmtId="43" fontId="1" fillId="0" borderId="0"/>
    <xf numFmtId="171" fontId="1" fillId="0" borderId="0"/>
    <xf numFmtId="9" fontId="1" fillId="0" borderId="0"/>
    <xf numFmtId="0" fontId="25" fillId="0" borderId="0"/>
    <xf numFmtId="43" fontId="25" fillId="0" borderId="0"/>
    <xf numFmtId="40" fontId="28" fillId="0" borderId="22">
      <alignment horizontal="right"/>
    </xf>
    <xf numFmtId="9" fontId="25" fillId="0" borderId="0"/>
    <xf numFmtId="0" fontId="1" fillId="0" borderId="0"/>
    <xf numFmtId="43" fontId="1" fillId="0" borderId="0"/>
    <xf numFmtId="0" fontId="10" fillId="8" borderId="0"/>
    <xf numFmtId="0" fontId="10" fillId="9" borderId="0"/>
    <xf numFmtId="0" fontId="10" fillId="10" borderId="0"/>
    <xf numFmtId="0" fontId="10" fillId="11" borderId="0"/>
    <xf numFmtId="0" fontId="10" fillId="12" borderId="0"/>
    <xf numFmtId="0" fontId="10" fillId="13" borderId="0"/>
    <xf numFmtId="0" fontId="10" fillId="14" borderId="0"/>
    <xf numFmtId="0" fontId="10" fillId="15" borderId="0"/>
    <xf numFmtId="0" fontId="10" fillId="16" borderId="0"/>
    <xf numFmtId="0" fontId="10" fillId="11" borderId="0"/>
    <xf numFmtId="0" fontId="10" fillId="14" borderId="0"/>
    <xf numFmtId="0" fontId="10" fillId="17" borderId="0"/>
    <xf numFmtId="0" fontId="30" fillId="18" borderId="0"/>
    <xf numFmtId="0" fontId="30" fillId="15" borderId="0"/>
    <xf numFmtId="0" fontId="30" fillId="16" borderId="0"/>
    <xf numFmtId="0" fontId="30" fillId="19" borderId="0"/>
    <xf numFmtId="0" fontId="30" fillId="20" borderId="0"/>
    <xf numFmtId="0" fontId="30" fillId="21" borderId="0"/>
    <xf numFmtId="0" fontId="30" fillId="22" borderId="0"/>
    <xf numFmtId="0" fontId="30" fillId="23" borderId="0"/>
    <xf numFmtId="0" fontId="30" fillId="24" borderId="0"/>
    <xf numFmtId="0" fontId="30" fillId="19" borderId="0"/>
    <xf numFmtId="0" fontId="30" fillId="20" borderId="0"/>
    <xf numFmtId="0" fontId="30" fillId="25" borderId="0"/>
    <xf numFmtId="0" fontId="31" fillId="9" borderId="0"/>
    <xf numFmtId="0" fontId="32" fillId="26" borderId="23"/>
    <xf numFmtId="0" fontId="33" fillId="27" borderId="24"/>
    <xf numFmtId="43" fontId="20" fillId="0" borderId="0"/>
    <xf numFmtId="43" fontId="20" fillId="0" borderId="0"/>
    <xf numFmtId="43" fontId="20" fillId="0" borderId="0"/>
    <xf numFmtId="43" fontId="20" fillId="0" borderId="0"/>
    <xf numFmtId="43" fontId="20" fillId="0" borderId="0"/>
    <xf numFmtId="43" fontId="20" fillId="0" borderId="0"/>
    <xf numFmtId="43" fontId="20" fillId="0" borderId="0"/>
    <xf numFmtId="43" fontId="20" fillId="0" borderId="0"/>
    <xf numFmtId="43" fontId="20" fillId="0" borderId="0"/>
    <xf numFmtId="171" fontId="20" fillId="0" borderId="0"/>
    <xf numFmtId="171" fontId="20" fillId="0" borderId="0"/>
    <xf numFmtId="171" fontId="20" fillId="0" borderId="0"/>
    <xf numFmtId="171" fontId="20" fillId="0" borderId="0"/>
    <xf numFmtId="171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0" fontId="34" fillId="0" borderId="0"/>
    <xf numFmtId="0" fontId="35" fillId="10" borderId="0"/>
    <xf numFmtId="0" fontId="36" fillId="0" borderId="25"/>
    <xf numFmtId="0" fontId="37" fillId="0" borderId="26"/>
    <xf numFmtId="0" fontId="38" fillId="0" borderId="27"/>
    <xf numFmtId="0" fontId="38" fillId="0" borderId="0"/>
    <xf numFmtId="0" fontId="45" fillId="0" borderId="0">
      <alignment vertical="top"/>
      <protection locked="0"/>
    </xf>
    <xf numFmtId="0" fontId="39" fillId="13" borderId="23"/>
    <xf numFmtId="0" fontId="40" fillId="0" borderId="28"/>
    <xf numFmtId="0" fontId="41" fillId="28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29" borderId="29"/>
    <xf numFmtId="0" fontId="20" fillId="29" borderId="29"/>
    <xf numFmtId="0" fontId="42" fillId="26" borderId="30"/>
    <xf numFmtId="9" fontId="20" fillId="0" borderId="0"/>
    <xf numFmtId="9" fontId="20" fillId="0" borderId="0"/>
    <xf numFmtId="9" fontId="20" fillId="0" borderId="0"/>
    <xf numFmtId="9" fontId="20" fillId="0" borderId="0"/>
    <xf numFmtId="9" fontId="20" fillId="0" borderId="0"/>
    <xf numFmtId="9" fontId="20" fillId="0" borderId="0"/>
    <xf numFmtId="9" fontId="20" fillId="0" borderId="0"/>
    <xf numFmtId="9" fontId="20" fillId="0" borderId="0"/>
    <xf numFmtId="9" fontId="20" fillId="0" borderId="0"/>
    <xf numFmtId="0" fontId="43" fillId="0" borderId="0"/>
    <xf numFmtId="0" fontId="44" fillId="0" borderId="31"/>
    <xf numFmtId="0" fontId="29" fillId="0" borderId="0"/>
    <xf numFmtId="0" fontId="28" fillId="28" borderId="32"/>
    <xf numFmtId="0" fontId="46" fillId="0" borderId="0"/>
    <xf numFmtId="0" fontId="47" fillId="0" borderId="0">
      <alignment vertical="top"/>
    </xf>
    <xf numFmtId="43" fontId="27" fillId="0" borderId="0"/>
    <xf numFmtId="0" fontId="27" fillId="0" borderId="0"/>
    <xf numFmtId="0" fontId="20" fillId="0" borderId="0">
      <alignment vertical="center"/>
    </xf>
    <xf numFmtId="0" fontId="27" fillId="0" borderId="0"/>
    <xf numFmtId="43" fontId="27" fillId="0" borderId="0"/>
    <xf numFmtId="0" fontId="27" fillId="0" borderId="0"/>
    <xf numFmtId="43" fontId="27" fillId="0" borderId="0"/>
    <xf numFmtId="43" fontId="1" fillId="0" borderId="0"/>
    <xf numFmtId="43" fontId="20" fillId="0" borderId="0"/>
    <xf numFmtId="43" fontId="20" fillId="0" borderId="0"/>
    <xf numFmtId="43" fontId="20" fillId="0" borderId="0"/>
    <xf numFmtId="43" fontId="20" fillId="0" borderId="0"/>
    <xf numFmtId="43" fontId="20" fillId="0" borderId="0"/>
    <xf numFmtId="43" fontId="20" fillId="0" borderId="0"/>
    <xf numFmtId="43" fontId="20" fillId="0" borderId="0"/>
    <xf numFmtId="43" fontId="20" fillId="0" borderId="0"/>
    <xf numFmtId="43" fontId="20" fillId="0" borderId="0"/>
    <xf numFmtId="171" fontId="20" fillId="0" borderId="0"/>
    <xf numFmtId="171" fontId="20" fillId="0" borderId="0"/>
    <xf numFmtId="171" fontId="20" fillId="0" borderId="0"/>
    <xf numFmtId="171" fontId="20" fillId="0" borderId="0"/>
    <xf numFmtId="171" fontId="20" fillId="0" borderId="0"/>
    <xf numFmtId="43" fontId="1" fillId="0" borderId="0"/>
    <xf numFmtId="43" fontId="27" fillId="0" borderId="0"/>
    <xf numFmtId="43" fontId="27" fillId="0" borderId="0"/>
    <xf numFmtId="43" fontId="27" fillId="0" borderId="0"/>
    <xf numFmtId="0" fontId="25" fillId="0" borderId="0"/>
    <xf numFmtId="43" fontId="25" fillId="0" borderId="0"/>
    <xf numFmtId="9" fontId="25" fillId="0" borderId="0"/>
    <xf numFmtId="0" fontId="25" fillId="0" borderId="0"/>
    <xf numFmtId="43" fontId="25" fillId="0" borderId="0"/>
    <xf numFmtId="9" fontId="25" fillId="0" borderId="0"/>
    <xf numFmtId="43" fontId="1" fillId="0" borderId="0"/>
    <xf numFmtId="43" fontId="1" fillId="0" borderId="0"/>
    <xf numFmtId="0" fontId="48" fillId="0" borderId="0">
      <alignment vertical="top" wrapText="1"/>
    </xf>
    <xf numFmtId="43" fontId="25" fillId="0" borderId="0"/>
    <xf numFmtId="0" fontId="49" fillId="0" borderId="0"/>
    <xf numFmtId="43" fontId="1" fillId="0" borderId="0"/>
    <xf numFmtId="43" fontId="20" fillId="0" borderId="0"/>
    <xf numFmtId="43" fontId="1" fillId="0" borderId="0"/>
    <xf numFmtId="43" fontId="20" fillId="0" borderId="0"/>
    <xf numFmtId="43" fontId="20" fillId="0" borderId="0"/>
    <xf numFmtId="43" fontId="20" fillId="0" borderId="0"/>
    <xf numFmtId="43" fontId="20" fillId="0" borderId="0"/>
    <xf numFmtId="43" fontId="20" fillId="0" borderId="0"/>
    <xf numFmtId="43" fontId="20" fillId="0" borderId="0"/>
    <xf numFmtId="43" fontId="20" fillId="0" borderId="0"/>
    <xf numFmtId="43" fontId="20" fillId="0" borderId="0"/>
    <xf numFmtId="43" fontId="20" fillId="0" borderId="0"/>
    <xf numFmtId="43" fontId="1" fillId="0" borderId="0"/>
    <xf numFmtId="43" fontId="27" fillId="0" borderId="0"/>
    <xf numFmtId="43" fontId="27" fillId="0" borderId="0"/>
    <xf numFmtId="43" fontId="27" fillId="0" borderId="0"/>
    <xf numFmtId="0" fontId="25" fillId="0" borderId="0"/>
    <xf numFmtId="43" fontId="25" fillId="0" borderId="0"/>
    <xf numFmtId="9" fontId="25" fillId="0" borderId="0"/>
    <xf numFmtId="43" fontId="1" fillId="0" borderId="0"/>
    <xf numFmtId="43" fontId="1" fillId="0" borderId="0"/>
    <xf numFmtId="43" fontId="25" fillId="0" borderId="0"/>
    <xf numFmtId="43" fontId="1" fillId="0" borderId="0"/>
    <xf numFmtId="43" fontId="1" fillId="0" borderId="0"/>
    <xf numFmtId="0" fontId="50" fillId="0" borderId="0"/>
    <xf numFmtId="9" fontId="50" fillId="0" borderId="0"/>
    <xf numFmtId="43" fontId="1" fillId="0" borderId="0"/>
    <xf numFmtId="0" fontId="10" fillId="0" borderId="0">
      <alignment vertical="top"/>
    </xf>
    <xf numFmtId="43" fontId="1" fillId="0" borderId="0"/>
    <xf numFmtId="0" fontId="51" fillId="16" borderId="0"/>
    <xf numFmtId="0" fontId="51" fillId="13" borderId="0"/>
    <xf numFmtId="0" fontId="51" fillId="29" borderId="0"/>
    <xf numFmtId="0" fontId="51" fillId="30" borderId="0"/>
    <xf numFmtId="0" fontId="51" fillId="16" borderId="0"/>
    <xf numFmtId="0" fontId="51" fillId="13" borderId="0"/>
    <xf numFmtId="0" fontId="51" fillId="16" borderId="0"/>
    <xf numFmtId="0" fontId="51" fillId="15" borderId="0"/>
    <xf numFmtId="0" fontId="51" fillId="28" borderId="0"/>
    <xf numFmtId="0" fontId="51" fillId="26" borderId="0"/>
    <xf numFmtId="0" fontId="51" fillId="16" borderId="0"/>
    <xf numFmtId="0" fontId="51" fillId="13" borderId="0"/>
    <xf numFmtId="0" fontId="52" fillId="16" borderId="0"/>
    <xf numFmtId="0" fontId="52" fillId="15" borderId="0"/>
    <xf numFmtId="0" fontId="52" fillId="28" borderId="0"/>
    <xf numFmtId="0" fontId="52" fillId="26" borderId="0"/>
    <xf numFmtId="0" fontId="52" fillId="16" borderId="0"/>
    <xf numFmtId="0" fontId="52" fillId="13" borderId="0"/>
    <xf numFmtId="0" fontId="52" fillId="20" borderId="0"/>
    <xf numFmtId="0" fontId="52" fillId="23" borderId="0"/>
    <xf numFmtId="0" fontId="52" fillId="24" borderId="0"/>
    <xf numFmtId="0" fontId="52" fillId="31" borderId="0"/>
    <xf numFmtId="0" fontId="52" fillId="20" borderId="0"/>
    <xf numFmtId="0" fontId="52" fillId="25" borderId="0"/>
    <xf numFmtId="0" fontId="53" fillId="9" borderId="0"/>
    <xf numFmtId="0" fontId="54" fillId="30" borderId="23"/>
    <xf numFmtId="0" fontId="55" fillId="27" borderId="24"/>
    <xf numFmtId="0" fontId="56" fillId="0" borderId="0"/>
    <xf numFmtId="0" fontId="57" fillId="10" borderId="0"/>
    <xf numFmtId="0" fontId="58" fillId="0" borderId="33"/>
    <xf numFmtId="0" fontId="59" fillId="0" borderId="34"/>
    <xf numFmtId="0" fontId="60" fillId="0" borderId="35"/>
    <xf numFmtId="0" fontId="60" fillId="0" borderId="0"/>
    <xf numFmtId="0" fontId="61" fillId="13" borderId="23"/>
    <xf numFmtId="0" fontId="62" fillId="0" borderId="28"/>
    <xf numFmtId="0" fontId="63" fillId="28" borderId="0"/>
    <xf numFmtId="0" fontId="64" fillId="30" borderId="30"/>
    <xf numFmtId="0" fontId="65" fillId="0" borderId="0"/>
    <xf numFmtId="0" fontId="66" fillId="0" borderId="36"/>
    <xf numFmtId="0" fontId="67" fillId="0" borderId="0"/>
    <xf numFmtId="43" fontId="1" fillId="0" borderId="0"/>
    <xf numFmtId="0" fontId="68" fillId="0" borderId="37"/>
    <xf numFmtId="0" fontId="68" fillId="0" borderId="0"/>
    <xf numFmtId="0" fontId="69" fillId="32" borderId="0"/>
    <xf numFmtId="0" fontId="70" fillId="33" borderId="0"/>
    <xf numFmtId="0" fontId="71" fillId="34" borderId="0"/>
    <xf numFmtId="0" fontId="72" fillId="3" borderId="38"/>
    <xf numFmtId="0" fontId="73" fillId="0" borderId="39"/>
    <xf numFmtId="0" fontId="74" fillId="35" borderId="40"/>
    <xf numFmtId="0" fontId="5" fillId="0" borderId="0"/>
    <xf numFmtId="0" fontId="75" fillId="0" borderId="0"/>
    <xf numFmtId="0" fontId="76" fillId="36" borderId="0"/>
    <xf numFmtId="0" fontId="1" fillId="37" borderId="0"/>
    <xf numFmtId="0" fontId="1" fillId="38" borderId="0"/>
    <xf numFmtId="0" fontId="1" fillId="39" borderId="0"/>
    <xf numFmtId="0" fontId="76" fillId="40" borderId="0"/>
    <xf numFmtId="0" fontId="1" fillId="41" borderId="0"/>
    <xf numFmtId="0" fontId="1" fillId="42" borderId="0"/>
    <xf numFmtId="0" fontId="1" fillId="43" borderId="0"/>
    <xf numFmtId="0" fontId="76" fillId="44" borderId="0"/>
    <xf numFmtId="0" fontId="1" fillId="45" borderId="0"/>
    <xf numFmtId="0" fontId="1" fillId="46" borderId="0"/>
    <xf numFmtId="0" fontId="1" fillId="47" borderId="0"/>
    <xf numFmtId="0" fontId="76" fillId="48" borderId="0"/>
    <xf numFmtId="0" fontId="1" fillId="49" borderId="0"/>
    <xf numFmtId="0" fontId="1" fillId="50" borderId="0"/>
    <xf numFmtId="0" fontId="1" fillId="51" borderId="0"/>
    <xf numFmtId="0" fontId="76" fillId="52" borderId="0"/>
    <xf numFmtId="0" fontId="1" fillId="53" borderId="0"/>
    <xf numFmtId="0" fontId="1" fillId="54" borderId="0"/>
    <xf numFmtId="0" fontId="1" fillId="55" borderId="0"/>
    <xf numFmtId="0" fontId="76" fillId="56" borderId="0"/>
    <xf numFmtId="0" fontId="1" fillId="57" borderId="0"/>
    <xf numFmtId="0" fontId="1" fillId="58" borderId="0"/>
    <xf numFmtId="0" fontId="1" fillId="59" borderId="0"/>
    <xf numFmtId="0" fontId="20" fillId="0" borderId="0"/>
    <xf numFmtId="43" fontId="20" fillId="0" borderId="0"/>
    <xf numFmtId="43" fontId="20" fillId="0" borderId="0"/>
    <xf numFmtId="43" fontId="1" fillId="0" borderId="0"/>
    <xf numFmtId="43" fontId="1" fillId="0" borderId="0"/>
    <xf numFmtId="43" fontId="1" fillId="0" borderId="0"/>
    <xf numFmtId="43" fontId="25" fillId="0" borderId="0"/>
    <xf numFmtId="43" fontId="1" fillId="0" borderId="0"/>
    <xf numFmtId="43" fontId="20" fillId="0" borderId="0"/>
    <xf numFmtId="43" fontId="20" fillId="0" borderId="0"/>
    <xf numFmtId="43" fontId="20" fillId="0" borderId="0"/>
    <xf numFmtId="43" fontId="20" fillId="0" borderId="0"/>
    <xf numFmtId="43" fontId="20" fillId="0" borderId="0"/>
    <xf numFmtId="43" fontId="20" fillId="0" borderId="0"/>
    <xf numFmtId="43" fontId="20" fillId="0" borderId="0"/>
    <xf numFmtId="43" fontId="20" fillId="0" borderId="0"/>
    <xf numFmtId="43" fontId="20" fillId="0" borderId="0"/>
    <xf numFmtId="43" fontId="27" fillId="0" borderId="0"/>
    <xf numFmtId="43" fontId="27" fillId="0" borderId="0"/>
    <xf numFmtId="43" fontId="27" fillId="0" borderId="0"/>
    <xf numFmtId="43" fontId="1" fillId="0" borderId="0"/>
    <xf numFmtId="43" fontId="20" fillId="0" borderId="0"/>
    <xf numFmtId="43" fontId="20" fillId="0" borderId="0"/>
    <xf numFmtId="43" fontId="20" fillId="0" borderId="0"/>
    <xf numFmtId="43" fontId="20" fillId="0" borderId="0"/>
    <xf numFmtId="43" fontId="20" fillId="0" borderId="0"/>
    <xf numFmtId="43" fontId="20" fillId="0" borderId="0"/>
    <xf numFmtId="43" fontId="20" fillId="0" borderId="0"/>
    <xf numFmtId="43" fontId="20" fillId="0" borderId="0"/>
    <xf numFmtId="43" fontId="20" fillId="0" borderId="0"/>
    <xf numFmtId="43" fontId="1" fillId="0" borderId="0"/>
    <xf numFmtId="43" fontId="27" fillId="0" borderId="0"/>
    <xf numFmtId="43" fontId="27" fillId="0" borderId="0"/>
    <xf numFmtId="43" fontId="27" fillId="0" borderId="0"/>
    <xf numFmtId="43" fontId="25" fillId="0" borderId="0"/>
    <xf numFmtId="43" fontId="25" fillId="0" borderId="0"/>
    <xf numFmtId="43" fontId="1" fillId="0" borderId="0"/>
    <xf numFmtId="43" fontId="1" fillId="0" borderId="0"/>
    <xf numFmtId="43" fontId="25" fillId="0" borderId="0"/>
    <xf numFmtId="43" fontId="1" fillId="0" borderId="0"/>
    <xf numFmtId="43" fontId="20" fillId="0" borderId="0"/>
    <xf numFmtId="43" fontId="1" fillId="0" borderId="0"/>
    <xf numFmtId="43" fontId="20" fillId="0" borderId="0"/>
    <xf numFmtId="43" fontId="20" fillId="0" borderId="0"/>
    <xf numFmtId="43" fontId="20" fillId="0" borderId="0"/>
    <xf numFmtId="43" fontId="20" fillId="0" borderId="0"/>
    <xf numFmtId="43" fontId="20" fillId="0" borderId="0"/>
    <xf numFmtId="43" fontId="20" fillId="0" borderId="0"/>
    <xf numFmtId="43" fontId="20" fillId="0" borderId="0"/>
    <xf numFmtId="43" fontId="20" fillId="0" borderId="0"/>
    <xf numFmtId="43" fontId="20" fillId="0" borderId="0"/>
    <xf numFmtId="43" fontId="1" fillId="0" borderId="0"/>
    <xf numFmtId="43" fontId="27" fillId="0" borderId="0"/>
    <xf numFmtId="43" fontId="27" fillId="0" borderId="0"/>
    <xf numFmtId="43" fontId="27" fillId="0" borderId="0"/>
    <xf numFmtId="43" fontId="25" fillId="0" borderId="0"/>
    <xf numFmtId="43" fontId="1" fillId="0" borderId="0"/>
    <xf numFmtId="43" fontId="1" fillId="0" borderId="0"/>
    <xf numFmtId="43" fontId="25" fillId="0" borderId="0"/>
    <xf numFmtId="43" fontId="1" fillId="0" borderId="0"/>
    <xf numFmtId="43" fontId="1" fillId="0" borderId="0"/>
    <xf numFmtId="43" fontId="1" fillId="0" borderId="0"/>
    <xf numFmtId="43" fontId="1" fillId="0" borderId="0"/>
    <xf numFmtId="43" fontId="1" fillId="0" borderId="0"/>
    <xf numFmtId="43" fontId="20" fillId="0" borderId="0"/>
    <xf numFmtId="43" fontId="20" fillId="0" borderId="0"/>
  </cellStyleXfs>
  <cellXfs count="132">
    <xf numFmtId="0" fontId="0" fillId="0" borderId="0" xfId="0"/>
    <xf numFmtId="0" fontId="7" fillId="0" borderId="0" xfId="0" applyFont="1" applyAlignment="1">
      <alignment wrapText="1"/>
    </xf>
    <xf numFmtId="164" fontId="8" fillId="4" borderId="0" xfId="0" applyNumberFormat="1" applyFont="1" applyFill="1" applyAlignment="1">
      <alignment horizontal="center"/>
    </xf>
    <xf numFmtId="0" fontId="9" fillId="0" borderId="0" xfId="0" applyFont="1"/>
    <xf numFmtId="0" fontId="7" fillId="6" borderId="5" xfId="6" applyFont="1" applyFill="1" applyBorder="1" applyAlignment="1"/>
    <xf numFmtId="0" fontId="7" fillId="6" borderId="5" xfId="6" applyFont="1" applyFill="1" applyBorder="1" applyAlignment="1">
      <alignment horizontal="center" vertical="top"/>
    </xf>
    <xf numFmtId="0" fontId="11" fillId="6" borderId="6" xfId="6" applyFont="1" applyFill="1" applyBorder="1" applyAlignment="1">
      <alignment horizontal="center" vertical="top" wrapText="1"/>
    </xf>
    <xf numFmtId="0" fontId="11" fillId="6" borderId="6" xfId="6" applyFont="1" applyFill="1" applyBorder="1" applyAlignment="1">
      <alignment horizontal="center" vertical="top"/>
    </xf>
    <xf numFmtId="0" fontId="7" fillId="7" borderId="6" xfId="6" applyFont="1" applyFill="1" applyBorder="1">
      <alignment vertical="top"/>
    </xf>
    <xf numFmtId="0" fontId="11" fillId="7" borderId="5" xfId="6" applyFont="1" applyFill="1" applyBorder="1" applyAlignment="1">
      <alignment horizontal="center" vertical="top"/>
    </xf>
    <xf numFmtId="43" fontId="11" fillId="7" borderId="5" xfId="6" applyNumberFormat="1" applyFont="1" applyFill="1" applyBorder="1" applyAlignment="1">
      <alignment horizontal="center" vertical="top"/>
    </xf>
    <xf numFmtId="0" fontId="11" fillId="7" borderId="0" xfId="6" applyFont="1" applyFill="1" applyAlignment="1">
      <alignment horizontal="center" vertical="top" wrapText="1"/>
    </xf>
    <xf numFmtId="0" fontId="11" fillId="6" borderId="6" xfId="6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43" fontId="11" fillId="0" borderId="0" xfId="1" applyFont="1" applyAlignment="1">
      <alignment horizontal="center"/>
    </xf>
    <xf numFmtId="43" fontId="14" fillId="0" borderId="0" xfId="1" applyFont="1" applyAlignment="1">
      <alignment horizontal="center"/>
    </xf>
    <xf numFmtId="0" fontId="5" fillId="0" borderId="0" xfId="0" applyFont="1"/>
    <xf numFmtId="0" fontId="16" fillId="6" borderId="5" xfId="6" applyFont="1" applyFill="1" applyBorder="1" applyAlignment="1">
      <alignment wrapText="1"/>
    </xf>
    <xf numFmtId="0" fontId="17" fillId="6" borderId="5" xfId="6" applyFont="1" applyFill="1" applyBorder="1" applyAlignment="1">
      <alignment horizontal="center"/>
    </xf>
    <xf numFmtId="0" fontId="11" fillId="6" borderId="5" xfId="6" applyFont="1" applyFill="1" applyBorder="1" applyAlignment="1">
      <alignment horizontal="center"/>
    </xf>
    <xf numFmtId="0" fontId="16" fillId="6" borderId="6" xfId="6" applyFont="1" applyFill="1" applyBorder="1" applyAlignment="1">
      <alignment vertical="top" wrapText="1"/>
    </xf>
    <xf numFmtId="0" fontId="11" fillId="0" borderId="0" xfId="0" applyFont="1"/>
    <xf numFmtId="43" fontId="11" fillId="0" borderId="0" xfId="1" applyFont="1"/>
    <xf numFmtId="43" fontId="8" fillId="0" borderId="0" xfId="1" applyFont="1"/>
    <xf numFmtId="10" fontId="11" fillId="0" borderId="0" xfId="2" applyNumberFormat="1" applyFont="1"/>
    <xf numFmtId="165" fontId="8" fillId="0" borderId="0" xfId="0" applyNumberFormat="1" applyFont="1"/>
    <xf numFmtId="165" fontId="11" fillId="0" borderId="0" xfId="0" applyNumberFormat="1" applyFont="1"/>
    <xf numFmtId="10" fontId="19" fillId="0" borderId="0" xfId="2" applyNumberFormat="1" applyFont="1" applyAlignment="1">
      <alignment horizontal="center"/>
    </xf>
    <xf numFmtId="0" fontId="19" fillId="0" borderId="0" xfId="0" applyFont="1" applyAlignment="1">
      <alignment horizontal="center"/>
    </xf>
    <xf numFmtId="43" fontId="19" fillId="0" borderId="0" xfId="0" applyNumberFormat="1" applyFont="1" applyAlignment="1">
      <alignment horizontal="center"/>
    </xf>
    <xf numFmtId="43" fontId="0" fillId="0" borderId="0" xfId="0" applyNumberFormat="1"/>
    <xf numFmtId="0" fontId="11" fillId="6" borderId="7" xfId="6" applyFont="1" applyFill="1" applyBorder="1" applyAlignment="1">
      <alignment horizontal="center" vertical="top"/>
    </xf>
    <xf numFmtId="0" fontId="7" fillId="0" borderId="0" xfId="0" applyFont="1" applyAlignment="1">
      <alignment horizontal="center"/>
    </xf>
    <xf numFmtId="43" fontId="11" fillId="6" borderId="6" xfId="6" applyNumberFormat="1" applyFont="1" applyFill="1" applyBorder="1" applyAlignment="1">
      <alignment horizontal="center" vertical="top" wrapText="1"/>
    </xf>
    <xf numFmtId="15" fontId="11" fillId="6" borderId="5" xfId="6" applyNumberFormat="1" applyFont="1" applyFill="1" applyBorder="1" applyAlignment="1">
      <alignment horizontal="center"/>
    </xf>
    <xf numFmtId="43" fontId="0" fillId="0" borderId="0" xfId="1" applyFont="1"/>
    <xf numFmtId="0" fontId="21" fillId="0" borderId="0" xfId="0" applyFont="1" applyAlignment="1">
      <alignment horizontal="center"/>
    </xf>
    <xf numFmtId="166" fontId="11" fillId="0" borderId="0" xfId="1" applyNumberFormat="1" applyFont="1" applyAlignment="1">
      <alignment horizontal="center"/>
    </xf>
    <xf numFmtId="166" fontId="0" fillId="0" borderId="0" xfId="0" applyNumberFormat="1"/>
    <xf numFmtId="0" fontId="11" fillId="6" borderId="0" xfId="6" applyFont="1" applyFill="1" applyAlignment="1">
      <alignment horizontal="center" vertical="top" wrapText="1"/>
    </xf>
    <xf numFmtId="167" fontId="11" fillId="0" borderId="0" xfId="2" applyNumberFormat="1" applyFont="1" applyAlignment="1">
      <alignment horizontal="center"/>
    </xf>
    <xf numFmtId="43" fontId="7" fillId="6" borderId="6" xfId="6" applyNumberFormat="1" applyFont="1" applyFill="1" applyBorder="1" applyAlignment="1">
      <alignment horizontal="center" vertical="top" wrapText="1"/>
    </xf>
    <xf numFmtId="167" fontId="0" fillId="0" borderId="0" xfId="2" applyNumberFormat="1" applyFont="1"/>
    <xf numFmtId="0" fontId="22" fillId="0" borderId="0" xfId="3" applyFont="1" applyAlignment="1">
      <alignment horizontal="center"/>
    </xf>
    <xf numFmtId="0" fontId="1" fillId="0" borderId="0" xfId="10"/>
    <xf numFmtId="0" fontId="16" fillId="6" borderId="8" xfId="6" applyFont="1" applyFill="1" applyBorder="1">
      <alignment vertical="top"/>
    </xf>
    <xf numFmtId="0" fontId="17" fillId="6" borderId="9" xfId="6" applyFont="1" applyFill="1" applyBorder="1" applyAlignment="1">
      <alignment horizontal="center" vertical="top"/>
    </xf>
    <xf numFmtId="0" fontId="17" fillId="6" borderId="10" xfId="6" applyFont="1" applyFill="1" applyBorder="1" applyAlignment="1">
      <alignment horizontal="center" vertical="top"/>
    </xf>
    <xf numFmtId="0" fontId="16" fillId="7" borderId="11" xfId="6" applyFont="1" applyFill="1" applyBorder="1">
      <alignment vertical="top"/>
    </xf>
    <xf numFmtId="0" fontId="16" fillId="7" borderId="12" xfId="6" applyFont="1" applyFill="1" applyBorder="1" applyAlignment="1">
      <alignment horizontal="center" vertical="top"/>
    </xf>
    <xf numFmtId="0" fontId="16" fillId="7" borderId="12" xfId="6" applyFont="1" applyFill="1" applyBorder="1" applyAlignment="1">
      <alignment horizontal="center" vertical="top" wrapText="1"/>
    </xf>
    <xf numFmtId="0" fontId="16" fillId="7" borderId="13" xfId="6" applyFont="1" applyFill="1" applyBorder="1" applyAlignment="1">
      <alignment horizontal="center" vertical="top"/>
    </xf>
    <xf numFmtId="0" fontId="16" fillId="6" borderId="11" xfId="6" applyFont="1" applyFill="1" applyBorder="1" applyAlignment="1"/>
    <xf numFmtId="0" fontId="11" fillId="0" borderId="12" xfId="0" applyFont="1" applyBorder="1"/>
    <xf numFmtId="0" fontId="11" fillId="0" borderId="13" xfId="0" applyFont="1" applyBorder="1"/>
    <xf numFmtId="0" fontId="18" fillId="6" borderId="11" xfId="6" applyFont="1" applyFill="1" applyBorder="1" applyAlignment="1">
      <alignment wrapText="1"/>
    </xf>
    <xf numFmtId="0" fontId="18" fillId="0" borderId="12" xfId="6" applyFont="1" applyBorder="1" applyAlignment="1">
      <alignment wrapText="1"/>
    </xf>
    <xf numFmtId="0" fontId="18" fillId="4" borderId="12" xfId="6" applyFont="1" applyFill="1" applyBorder="1" applyAlignment="1">
      <alignment wrapText="1"/>
    </xf>
    <xf numFmtId="0" fontId="18" fillId="0" borderId="13" xfId="6" applyFont="1" applyBorder="1" applyAlignment="1">
      <alignment wrapText="1"/>
    </xf>
    <xf numFmtId="0" fontId="1" fillId="0" borderId="14" xfId="10" applyBorder="1"/>
    <xf numFmtId="3" fontId="21" fillId="3" borderId="1" xfId="5" applyNumberFormat="1" applyFont="1" applyAlignment="1">
      <alignment horizontal="right" vertical="center"/>
    </xf>
    <xf numFmtId="10" fontId="11" fillId="0" borderId="12" xfId="7" applyNumberFormat="1" applyFont="1" applyBorder="1"/>
    <xf numFmtId="0" fontId="1" fillId="0" borderId="16" xfId="10" applyBorder="1"/>
    <xf numFmtId="3" fontId="13" fillId="0" borderId="18" xfId="10" applyNumberFormat="1" applyFont="1" applyBorder="1" applyAlignment="1">
      <alignment horizontal="right" vertical="center"/>
    </xf>
    <xf numFmtId="3" fontId="21" fillId="3" borderId="19" xfId="5" applyNumberFormat="1" applyFont="1" applyBorder="1" applyAlignment="1">
      <alignment horizontal="right" vertical="center"/>
    </xf>
    <xf numFmtId="10" fontId="11" fillId="0" borderId="17" xfId="7" applyNumberFormat="1" applyFont="1" applyBorder="1"/>
    <xf numFmtId="3" fontId="6" fillId="0" borderId="20" xfId="10" applyNumberFormat="1" applyFont="1" applyBorder="1"/>
    <xf numFmtId="3" fontId="1" fillId="0" borderId="0" xfId="10" applyNumberFormat="1"/>
    <xf numFmtId="3" fontId="6" fillId="0" borderId="21" xfId="10" applyNumberFormat="1" applyFont="1" applyBorder="1"/>
    <xf numFmtId="43" fontId="1" fillId="0" borderId="0" xfId="1"/>
    <xf numFmtId="168" fontId="1" fillId="0" borderId="0" xfId="11" applyFont="1"/>
    <xf numFmtId="43" fontId="1" fillId="0" borderId="0" xfId="10" applyNumberFormat="1"/>
    <xf numFmtId="165" fontId="12" fillId="0" borderId="0" xfId="0" applyNumberFormat="1" applyFont="1" applyAlignment="1">
      <alignment horizontal="center"/>
    </xf>
    <xf numFmtId="43" fontId="11" fillId="0" borderId="0" xfId="0" applyNumberFormat="1" applyFont="1"/>
    <xf numFmtId="0" fontId="16" fillId="6" borderId="6" xfId="6" applyFont="1" applyFill="1" applyBorder="1" applyAlignment="1">
      <alignment wrapText="1"/>
    </xf>
    <xf numFmtId="0" fontId="17" fillId="6" borderId="6" xfId="6" applyFont="1" applyFill="1" applyBorder="1" applyAlignment="1">
      <alignment horizontal="center"/>
    </xf>
    <xf numFmtId="165" fontId="7" fillId="6" borderId="6" xfId="6" applyNumberFormat="1" applyFont="1" applyFill="1" applyBorder="1" applyAlignment="1">
      <alignment horizontal="center" vertical="top" wrapText="1"/>
    </xf>
    <xf numFmtId="4" fontId="7" fillId="6" borderId="6" xfId="6" applyNumberFormat="1" applyFont="1" applyFill="1" applyBorder="1" applyAlignment="1">
      <alignment horizontal="center" vertical="top"/>
    </xf>
    <xf numFmtId="4" fontId="11" fillId="6" borderId="6" xfId="6" applyNumberFormat="1" applyFont="1" applyFill="1" applyBorder="1" applyAlignment="1">
      <alignment horizontal="center"/>
    </xf>
    <xf numFmtId="0" fontId="16" fillId="6" borderId="0" xfId="6" applyFont="1" applyFill="1" applyAlignment="1">
      <alignment wrapText="1"/>
    </xf>
    <xf numFmtId="0" fontId="17" fillId="6" borderId="0" xfId="6" applyFont="1" applyFill="1" applyAlignment="1">
      <alignment horizontal="center"/>
    </xf>
    <xf numFmtId="0" fontId="11" fillId="6" borderId="0" xfId="6" applyFont="1" applyFill="1" applyAlignment="1">
      <alignment horizontal="center"/>
    </xf>
    <xf numFmtId="164" fontId="7" fillId="6" borderId="6" xfId="6" applyNumberFormat="1" applyFont="1" applyFill="1" applyBorder="1" applyAlignment="1">
      <alignment horizontal="center" vertical="top"/>
    </xf>
    <xf numFmtId="0" fontId="7" fillId="6" borderId="6" xfId="6" applyFont="1" applyFill="1" applyBorder="1" applyAlignment="1">
      <alignment horizontal="center" vertical="top" wrapText="1"/>
    </xf>
    <xf numFmtId="0" fontId="7" fillId="6" borderId="6" xfId="6" applyFont="1" applyFill="1" applyBorder="1" applyAlignment="1">
      <alignment horizontal="center" vertical="top"/>
    </xf>
    <xf numFmtId="165" fontId="8" fillId="0" borderId="0" xfId="0" applyNumberFormat="1" applyFont="1" applyAlignment="1">
      <alignment horizontal="center"/>
    </xf>
    <xf numFmtId="165" fontId="14" fillId="0" borderId="0" xfId="0" applyNumberFormat="1" applyFont="1"/>
    <xf numFmtId="165" fontId="12" fillId="0" borderId="0" xfId="0" applyNumberFormat="1" applyFont="1"/>
    <xf numFmtId="168" fontId="23" fillId="0" borderId="0" xfId="11" applyFont="1"/>
    <xf numFmtId="43" fontId="12" fillId="0" borderId="0" xfId="1" applyFont="1" applyAlignment="1">
      <alignment horizontal="center"/>
    </xf>
    <xf numFmtId="10" fontId="11" fillId="0" borderId="0" xfId="2" applyNumberFormat="1" applyFont="1" applyAlignment="1">
      <alignment horizontal="center"/>
    </xf>
    <xf numFmtId="168" fontId="24" fillId="0" borderId="0" xfId="11" applyFont="1"/>
    <xf numFmtId="43" fontId="6" fillId="0" borderId="0" xfId="1" applyFont="1"/>
    <xf numFmtId="0" fontId="6" fillId="4" borderId="0" xfId="10" applyFont="1" applyFill="1" applyAlignment="1">
      <alignment horizontal="center" wrapText="1"/>
    </xf>
    <xf numFmtId="0" fontId="12" fillId="0" borderId="17" xfId="10" applyFont="1" applyBorder="1"/>
    <xf numFmtId="3" fontId="12" fillId="0" borderId="12" xfId="10" applyNumberFormat="1" applyFont="1" applyBorder="1" applyAlignment="1">
      <alignment horizontal="right" vertical="center"/>
    </xf>
    <xf numFmtId="3" fontId="21" fillId="3" borderId="15" xfId="5" applyNumberFormat="1" applyFont="1" applyBorder="1" applyAlignment="1">
      <alignment horizontal="right" vertical="center"/>
    </xf>
    <xf numFmtId="14" fontId="12" fillId="0" borderId="12" xfId="10" applyNumberFormat="1" applyFont="1" applyBorder="1" applyAlignment="1">
      <alignment horizontal="right" vertical="center"/>
    </xf>
    <xf numFmtId="0" fontId="12" fillId="0" borderId="12" xfId="10" applyFont="1" applyBorder="1"/>
    <xf numFmtId="0" fontId="9" fillId="5" borderId="4" xfId="0" applyFont="1" applyFill="1" applyBorder="1" applyAlignment="1">
      <alignment horizontal="center"/>
    </xf>
    <xf numFmtId="0" fontId="15" fillId="60" borderId="41" xfId="0" applyFont="1" applyFill="1" applyBorder="1"/>
    <xf numFmtId="0" fontId="3" fillId="2" borderId="19" xfId="4" applyBorder="1" applyAlignment="1">
      <alignment horizontal="center" vertical="top" wrapText="1"/>
    </xf>
    <xf numFmtId="0" fontId="7" fillId="0" borderId="42" xfId="0" applyFont="1" applyBorder="1" applyAlignment="1">
      <alignment wrapText="1"/>
    </xf>
    <xf numFmtId="14" fontId="8" fillId="4" borderId="42" xfId="0" applyNumberFormat="1" applyFont="1" applyFill="1" applyBorder="1" applyAlignment="1">
      <alignment horizontal="center"/>
    </xf>
    <xf numFmtId="0" fontId="7" fillId="0" borderId="21" xfId="0" applyFont="1" applyBorder="1" applyAlignment="1">
      <alignment wrapText="1"/>
    </xf>
    <xf numFmtId="14" fontId="8" fillId="4" borderId="21" xfId="0" applyNumberFormat="1" applyFont="1" applyFill="1" applyBorder="1" applyAlignment="1">
      <alignment horizontal="center"/>
    </xf>
    <xf numFmtId="0" fontId="7" fillId="6" borderId="6" xfId="6" applyFont="1" applyFill="1" applyBorder="1" applyAlignment="1">
      <alignment horizontal="center" vertical="center"/>
    </xf>
    <xf numFmtId="0" fontId="11" fillId="7" borderId="5" xfId="6" applyFont="1" applyFill="1" applyBorder="1" applyAlignment="1">
      <alignment horizontal="center" vertical="center"/>
    </xf>
    <xf numFmtId="0" fontId="11" fillId="7" borderId="5" xfId="6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2" fillId="0" borderId="41" xfId="0" applyFont="1" applyBorder="1" applyAlignment="1">
      <alignment vertical="center"/>
    </xf>
    <xf numFmtId="0" fontId="9" fillId="5" borderId="2" xfId="0" applyFont="1" applyFill="1" applyBorder="1"/>
    <xf numFmtId="0" fontId="9" fillId="5" borderId="3" xfId="0" applyFont="1" applyFill="1" applyBorder="1"/>
    <xf numFmtId="0" fontId="7" fillId="6" borderId="12" xfId="6" applyFont="1" applyFill="1" applyBorder="1">
      <alignment vertical="top"/>
    </xf>
    <xf numFmtId="0" fontId="11" fillId="6" borderId="12" xfId="6" applyFont="1" applyFill="1" applyBorder="1" applyAlignment="1">
      <alignment horizontal="center"/>
    </xf>
    <xf numFmtId="0" fontId="7" fillId="6" borderId="7" xfId="6" applyFont="1" applyFill="1" applyBorder="1" applyAlignment="1">
      <alignment vertical="top" wrapText="1"/>
    </xf>
    <xf numFmtId="0" fontId="14" fillId="4" borderId="7" xfId="6" applyFont="1" applyFill="1" applyBorder="1" applyAlignment="1">
      <alignment horizontal="center" vertical="top" wrapText="1"/>
    </xf>
    <xf numFmtId="0" fontId="0" fillId="0" borderId="18" xfId="0" applyBorder="1"/>
    <xf numFmtId="0" fontId="0" fillId="61" borderId="41" xfId="0" applyFill="1" applyBorder="1" applyAlignment="1">
      <alignment horizontal="center" vertical="center"/>
    </xf>
    <xf numFmtId="169" fontId="1" fillId="61" borderId="41" xfId="2" applyNumberFormat="1" applyFill="1" applyBorder="1" applyAlignment="1">
      <alignment horizontal="center" vertical="center"/>
    </xf>
    <xf numFmtId="170" fontId="1" fillId="61" borderId="41" xfId="1" applyNumberFormat="1" applyFill="1" applyBorder="1" applyAlignment="1">
      <alignment horizontal="center" vertical="center"/>
    </xf>
    <xf numFmtId="14" fontId="0" fillId="61" borderId="41" xfId="0" applyNumberFormat="1" applyFill="1" applyBorder="1" applyAlignment="1">
      <alignment horizontal="center" vertical="center"/>
    </xf>
    <xf numFmtId="43" fontId="0" fillId="0" borderId="0" xfId="1" quotePrefix="1" applyFont="1"/>
    <xf numFmtId="14" fontId="0" fillId="0" borderId="0" xfId="0" applyNumberFormat="1"/>
    <xf numFmtId="14" fontId="0" fillId="61" borderId="41" xfId="0" applyNumberFormat="1" applyFill="1" applyBorder="1" applyAlignment="1">
      <alignment horizontal="center" vertical="center" wrapText="1"/>
    </xf>
    <xf numFmtId="173" fontId="0" fillId="0" borderId="0" xfId="0" applyNumberFormat="1"/>
    <xf numFmtId="0" fontId="0" fillId="62" borderId="0" xfId="0" applyFill="1"/>
    <xf numFmtId="173" fontId="0" fillId="0" borderId="0" xfId="1" quotePrefix="1" applyNumberFormat="1" applyFont="1"/>
    <xf numFmtId="0" fontId="14" fillId="4" borderId="0" xfId="6" applyFont="1" applyFill="1" applyAlignment="1">
      <alignment horizontal="center" vertical="top" wrapText="1"/>
    </xf>
    <xf numFmtId="0" fontId="26" fillId="0" borderId="0" xfId="3" applyFont="1" applyAlignment="1">
      <alignment horizontal="center"/>
    </xf>
    <xf numFmtId="0" fontId="1" fillId="0" borderId="0" xfId="10"/>
  </cellXfs>
  <cellStyles count="309">
    <cellStyle name="_Heading" xfId="100" xr:uid="{00000000-0005-0000-0000-000067000000}"/>
    <cellStyle name="_SubHeading" xfId="101" xr:uid="{00000000-0005-0000-0000-000068000000}"/>
    <cellStyle name="20% - Accent1 2" xfId="23" xr:uid="{00000000-0005-0000-0000-00001A000000}"/>
    <cellStyle name="20% - Accent1 3" xfId="168" xr:uid="{00000000-0005-0000-0000-0000AB000000}"/>
    <cellStyle name="20% - Accent1 4" xfId="220" xr:uid="{00000000-0005-0000-0000-0000E0000000}"/>
    <cellStyle name="20% - Accent2 2" xfId="24" xr:uid="{00000000-0005-0000-0000-00001B000000}"/>
    <cellStyle name="20% - Accent2 3" xfId="169" xr:uid="{00000000-0005-0000-0000-0000AC000000}"/>
    <cellStyle name="20% - Accent2 4" xfId="224" xr:uid="{00000000-0005-0000-0000-0000E4000000}"/>
    <cellStyle name="20% - Accent3 2" xfId="25" xr:uid="{00000000-0005-0000-0000-00001C000000}"/>
    <cellStyle name="20% - Accent3 3" xfId="170" xr:uid="{00000000-0005-0000-0000-0000AD000000}"/>
    <cellStyle name="20% - Accent3 4" xfId="228" xr:uid="{00000000-0005-0000-0000-0000E8000000}"/>
    <cellStyle name="20% - Accent4 2" xfId="26" xr:uid="{00000000-0005-0000-0000-00001D000000}"/>
    <cellStyle name="20% - Accent4 3" xfId="171" xr:uid="{00000000-0005-0000-0000-0000AE000000}"/>
    <cellStyle name="20% - Accent4 4" xfId="232" xr:uid="{00000000-0005-0000-0000-0000EC000000}"/>
    <cellStyle name="20% - Accent5 2" xfId="27" xr:uid="{00000000-0005-0000-0000-00001E000000}"/>
    <cellStyle name="20% - Accent5 3" xfId="172" xr:uid="{00000000-0005-0000-0000-0000AF000000}"/>
    <cellStyle name="20% - Accent5 4" xfId="236" xr:uid="{00000000-0005-0000-0000-0000F0000000}"/>
    <cellStyle name="20% - Accent6 2" xfId="28" xr:uid="{00000000-0005-0000-0000-00001F000000}"/>
    <cellStyle name="20% - Accent6 3" xfId="173" xr:uid="{00000000-0005-0000-0000-0000B0000000}"/>
    <cellStyle name="20% - Accent6 4" xfId="240" xr:uid="{00000000-0005-0000-0000-0000F4000000}"/>
    <cellStyle name="40% - Accent1 2" xfId="29" xr:uid="{00000000-0005-0000-0000-000020000000}"/>
    <cellStyle name="40% - Accent1 3" xfId="174" xr:uid="{00000000-0005-0000-0000-0000B1000000}"/>
    <cellStyle name="40% - Accent1 4" xfId="221" xr:uid="{00000000-0005-0000-0000-0000E1000000}"/>
    <cellStyle name="40% - Accent2 2" xfId="30" xr:uid="{00000000-0005-0000-0000-000021000000}"/>
    <cellStyle name="40% - Accent2 3" xfId="175" xr:uid="{00000000-0005-0000-0000-0000B2000000}"/>
    <cellStyle name="40% - Accent2 4" xfId="225" xr:uid="{00000000-0005-0000-0000-0000E5000000}"/>
    <cellStyle name="40% - Accent3 2" xfId="31" xr:uid="{00000000-0005-0000-0000-000022000000}"/>
    <cellStyle name="40% - Accent3 3" xfId="176" xr:uid="{00000000-0005-0000-0000-0000B3000000}"/>
    <cellStyle name="40% - Accent3 4" xfId="229" xr:uid="{00000000-0005-0000-0000-0000E9000000}"/>
    <cellStyle name="40% - Accent4 2" xfId="32" xr:uid="{00000000-0005-0000-0000-000023000000}"/>
    <cellStyle name="40% - Accent4 3" xfId="177" xr:uid="{00000000-0005-0000-0000-0000B4000000}"/>
    <cellStyle name="40% - Accent4 4" xfId="233" xr:uid="{00000000-0005-0000-0000-0000ED000000}"/>
    <cellStyle name="40% - Accent5 2" xfId="33" xr:uid="{00000000-0005-0000-0000-000024000000}"/>
    <cellStyle name="40% - Accent5 3" xfId="178" xr:uid="{00000000-0005-0000-0000-0000B5000000}"/>
    <cellStyle name="40% - Accent5 4" xfId="237" xr:uid="{00000000-0005-0000-0000-0000F1000000}"/>
    <cellStyle name="40% - Accent6 2" xfId="34" xr:uid="{00000000-0005-0000-0000-000025000000}"/>
    <cellStyle name="40% - Accent6 3" xfId="179" xr:uid="{00000000-0005-0000-0000-0000B6000000}"/>
    <cellStyle name="40% - Accent6 4" xfId="241" xr:uid="{00000000-0005-0000-0000-0000F5000000}"/>
    <cellStyle name="60% - Accent1 2" xfId="35" xr:uid="{00000000-0005-0000-0000-000026000000}"/>
    <cellStyle name="60% - Accent1 3" xfId="180" xr:uid="{00000000-0005-0000-0000-0000B7000000}"/>
    <cellStyle name="60% - Accent1 4" xfId="222" xr:uid="{00000000-0005-0000-0000-0000E2000000}"/>
    <cellStyle name="60% - Accent2 2" xfId="36" xr:uid="{00000000-0005-0000-0000-000027000000}"/>
    <cellStyle name="60% - Accent2 3" xfId="181" xr:uid="{00000000-0005-0000-0000-0000B8000000}"/>
    <cellStyle name="60% - Accent2 4" xfId="226" xr:uid="{00000000-0005-0000-0000-0000E6000000}"/>
    <cellStyle name="60% - Accent3 2" xfId="37" xr:uid="{00000000-0005-0000-0000-000028000000}"/>
    <cellStyle name="60% - Accent3 3" xfId="182" xr:uid="{00000000-0005-0000-0000-0000B9000000}"/>
    <cellStyle name="60% - Accent3 4" xfId="230" xr:uid="{00000000-0005-0000-0000-0000EA000000}"/>
    <cellStyle name="60% - Accent4 2" xfId="38" xr:uid="{00000000-0005-0000-0000-000029000000}"/>
    <cellStyle name="60% - Accent4 3" xfId="183" xr:uid="{00000000-0005-0000-0000-0000BA000000}"/>
    <cellStyle name="60% - Accent4 4" xfId="234" xr:uid="{00000000-0005-0000-0000-0000EE000000}"/>
    <cellStyle name="60% - Accent5 2" xfId="39" xr:uid="{00000000-0005-0000-0000-00002A000000}"/>
    <cellStyle name="60% - Accent5 3" xfId="184" xr:uid="{00000000-0005-0000-0000-0000BB000000}"/>
    <cellStyle name="60% - Accent5 4" xfId="238" xr:uid="{00000000-0005-0000-0000-0000F2000000}"/>
    <cellStyle name="60% - Accent6 2" xfId="40" xr:uid="{00000000-0005-0000-0000-00002B000000}"/>
    <cellStyle name="60% - Accent6 3" xfId="185" xr:uid="{00000000-0005-0000-0000-0000BC000000}"/>
    <cellStyle name="60% - Accent6 4" xfId="242" xr:uid="{00000000-0005-0000-0000-0000F6000000}"/>
    <cellStyle name="Accent1 2" xfId="41" xr:uid="{00000000-0005-0000-0000-00002C000000}"/>
    <cellStyle name="Accent1 3" xfId="186" xr:uid="{00000000-0005-0000-0000-0000BD000000}"/>
    <cellStyle name="Accent1 4" xfId="219" xr:uid="{00000000-0005-0000-0000-0000DF000000}"/>
    <cellStyle name="Accent2 2" xfId="42" xr:uid="{00000000-0005-0000-0000-00002D000000}"/>
    <cellStyle name="Accent2 3" xfId="187" xr:uid="{00000000-0005-0000-0000-0000BE000000}"/>
    <cellStyle name="Accent2 4" xfId="223" xr:uid="{00000000-0005-0000-0000-0000E3000000}"/>
    <cellStyle name="Accent3 2" xfId="43" xr:uid="{00000000-0005-0000-0000-00002E000000}"/>
    <cellStyle name="Accent3 3" xfId="188" xr:uid="{00000000-0005-0000-0000-0000BF000000}"/>
    <cellStyle name="Accent3 4" xfId="227" xr:uid="{00000000-0005-0000-0000-0000E7000000}"/>
    <cellStyle name="Accent4 2" xfId="44" xr:uid="{00000000-0005-0000-0000-00002F000000}"/>
    <cellStyle name="Accent4 3" xfId="189" xr:uid="{00000000-0005-0000-0000-0000C0000000}"/>
    <cellStyle name="Accent4 4" xfId="231" xr:uid="{00000000-0005-0000-0000-0000EB000000}"/>
    <cellStyle name="Accent5 2" xfId="45" xr:uid="{00000000-0005-0000-0000-000030000000}"/>
    <cellStyle name="Accent5 3" xfId="190" xr:uid="{00000000-0005-0000-0000-0000C1000000}"/>
    <cellStyle name="Accent5 4" xfId="235" xr:uid="{00000000-0005-0000-0000-0000EF000000}"/>
    <cellStyle name="Accent6 2" xfId="46" xr:uid="{00000000-0005-0000-0000-000031000000}"/>
    <cellStyle name="Accent6 3" xfId="191" xr:uid="{00000000-0005-0000-0000-0000C2000000}"/>
    <cellStyle name="Accent6 4" xfId="239" xr:uid="{00000000-0005-0000-0000-0000F3000000}"/>
    <cellStyle name="Bad 2" xfId="47" xr:uid="{00000000-0005-0000-0000-000032000000}"/>
    <cellStyle name="Bad 3" xfId="192" xr:uid="{00000000-0005-0000-0000-0000C3000000}"/>
    <cellStyle name="Bad 4" xfId="212" xr:uid="{00000000-0005-0000-0000-0000D8000000}"/>
    <cellStyle name="Calcul" xfId="5" builtinId="22"/>
    <cellStyle name="Calculation 2" xfId="48" xr:uid="{00000000-0005-0000-0000-000033000000}"/>
    <cellStyle name="Calculation 3" xfId="193" xr:uid="{00000000-0005-0000-0000-0000C4000000}"/>
    <cellStyle name="Check Cell 2" xfId="49" xr:uid="{00000000-0005-0000-0000-000034000000}"/>
    <cellStyle name="Check Cell 3" xfId="194" xr:uid="{00000000-0005-0000-0000-0000C5000000}"/>
    <cellStyle name="Check Cell 4" xfId="216" xr:uid="{00000000-0005-0000-0000-0000DC000000}"/>
    <cellStyle name="Comma 10 24" xfId="244" xr:uid="{00000000-0005-0000-0000-0000F8000000}"/>
    <cellStyle name="Comma 10 24 2" xfId="307" xr:uid="{00000000-0005-0000-0000-000037010000}"/>
    <cellStyle name="Comma 16" xfId="50" xr:uid="{00000000-0005-0000-0000-000035000000}"/>
    <cellStyle name="Comma 16 2" xfId="51" xr:uid="{00000000-0005-0000-0000-000036000000}"/>
    <cellStyle name="Comma 16 2 2" xfId="111" xr:uid="{00000000-0005-0000-0000-000072000000}"/>
    <cellStyle name="Comma 16 2 2 2" xfId="143" xr:uid="{00000000-0005-0000-0000-000092000000}"/>
    <cellStyle name="Comma 16 2 2 2 2" xfId="286" xr:uid="{00000000-0005-0000-0000-000022010000}"/>
    <cellStyle name="Comma 16 2 2 3" xfId="265" xr:uid="{00000000-0005-0000-0000-00000D010000}"/>
    <cellStyle name="Comma 16 2 3" xfId="252" xr:uid="{00000000-0005-0000-0000-000000010000}"/>
    <cellStyle name="Comma 16 3" xfId="110" xr:uid="{00000000-0005-0000-0000-000071000000}"/>
    <cellStyle name="Comma 16 3 2" xfId="142" xr:uid="{00000000-0005-0000-0000-000091000000}"/>
    <cellStyle name="Comma 16 3 2 2" xfId="285" xr:uid="{00000000-0005-0000-0000-000021010000}"/>
    <cellStyle name="Comma 16 3 3" xfId="264" xr:uid="{00000000-0005-0000-0000-00000C010000}"/>
    <cellStyle name="Comma 16 4" xfId="251" xr:uid="{00000000-0005-0000-0000-0000FF000000}"/>
    <cellStyle name="Comma 17" xfId="52" xr:uid="{00000000-0005-0000-0000-000037000000}"/>
    <cellStyle name="Comma 17 2" xfId="53" xr:uid="{00000000-0005-0000-0000-000038000000}"/>
    <cellStyle name="Comma 17 2 2" xfId="113" xr:uid="{00000000-0005-0000-0000-000074000000}"/>
    <cellStyle name="Comma 17 2 2 2" xfId="145" xr:uid="{00000000-0005-0000-0000-000094000000}"/>
    <cellStyle name="Comma 17 2 2 2 2" xfId="288" xr:uid="{00000000-0005-0000-0000-000024010000}"/>
    <cellStyle name="Comma 17 2 2 3" xfId="267" xr:uid="{00000000-0005-0000-0000-00000F010000}"/>
    <cellStyle name="Comma 17 2 3" xfId="254" xr:uid="{00000000-0005-0000-0000-000002010000}"/>
    <cellStyle name="Comma 17 3" xfId="112" xr:uid="{00000000-0005-0000-0000-000073000000}"/>
    <cellStyle name="Comma 17 3 2" xfId="144" xr:uid="{00000000-0005-0000-0000-000093000000}"/>
    <cellStyle name="Comma 17 3 2 2" xfId="287" xr:uid="{00000000-0005-0000-0000-000023010000}"/>
    <cellStyle name="Comma 17 3 3" xfId="266" xr:uid="{00000000-0005-0000-0000-00000E010000}"/>
    <cellStyle name="Comma 17 4" xfId="253" xr:uid="{00000000-0005-0000-0000-000001010000}"/>
    <cellStyle name="Comma 2" xfId="18" xr:uid="{00000000-0005-0000-0000-000015000000}"/>
    <cellStyle name="Comma 2 10" xfId="167" xr:uid="{00000000-0005-0000-0000-0000AA000000}"/>
    <cellStyle name="Comma 2 10 2" xfId="305" xr:uid="{00000000-0005-0000-0000-000035010000}"/>
    <cellStyle name="Comma 2 11" xfId="249" xr:uid="{00000000-0005-0000-0000-0000FD000000}"/>
    <cellStyle name="Comma 2 2" xfId="55" xr:uid="{00000000-0005-0000-0000-00003A000000}"/>
    <cellStyle name="Comma 2 2 2" xfId="115" xr:uid="{00000000-0005-0000-0000-000076000000}"/>
    <cellStyle name="Comma 2 2 2 2" xfId="147" xr:uid="{00000000-0005-0000-0000-000096000000}"/>
    <cellStyle name="Comma 2 2 2 2 2" xfId="290" xr:uid="{00000000-0005-0000-0000-000026010000}"/>
    <cellStyle name="Comma 2 2 2 3" xfId="269" xr:uid="{00000000-0005-0000-0000-000011010000}"/>
    <cellStyle name="Comma 2 2 3" xfId="256" xr:uid="{00000000-0005-0000-0000-000004010000}"/>
    <cellStyle name="Comma 2 2 7" xfId="245" xr:uid="{00000000-0005-0000-0000-0000F9000000}"/>
    <cellStyle name="Comma 2 2 7 2" xfId="308" xr:uid="{00000000-0005-0000-0000-000038010000}"/>
    <cellStyle name="Comma 2 3" xfId="102" xr:uid="{00000000-0005-0000-0000-000069000000}"/>
    <cellStyle name="Comma 2 3 2" xfId="125" xr:uid="{00000000-0005-0000-0000-000080000000}"/>
    <cellStyle name="Comma 2 3 2 2" xfId="152" xr:uid="{00000000-0005-0000-0000-00009B000000}"/>
    <cellStyle name="Comma 2 3 2 2 2" xfId="295" xr:uid="{00000000-0005-0000-0000-00002B010000}"/>
    <cellStyle name="Comma 2 3 2 3" xfId="274" xr:uid="{00000000-0005-0000-0000-000016010000}"/>
    <cellStyle name="Comma 2 3 3" xfId="260" xr:uid="{00000000-0005-0000-0000-000008010000}"/>
    <cellStyle name="Comma 2 4" xfId="106" xr:uid="{00000000-0005-0000-0000-00006D000000}"/>
    <cellStyle name="Comma 2 4 2" xfId="126" xr:uid="{00000000-0005-0000-0000-000081000000}"/>
    <cellStyle name="Comma 2 4 2 2" xfId="153" xr:uid="{00000000-0005-0000-0000-00009C000000}"/>
    <cellStyle name="Comma 2 4 2 2 2" xfId="296" xr:uid="{00000000-0005-0000-0000-00002C010000}"/>
    <cellStyle name="Comma 2 4 2 3" xfId="275" xr:uid="{00000000-0005-0000-0000-000017010000}"/>
    <cellStyle name="Comma 2 4 3" xfId="261" xr:uid="{00000000-0005-0000-0000-000009010000}"/>
    <cellStyle name="Comma 2 5" xfId="108" xr:uid="{00000000-0005-0000-0000-00006F000000}"/>
    <cellStyle name="Comma 2 5 2" xfId="127" xr:uid="{00000000-0005-0000-0000-000082000000}"/>
    <cellStyle name="Comma 2 5 2 2" xfId="154" xr:uid="{00000000-0005-0000-0000-00009D000000}"/>
    <cellStyle name="Comma 2 5 2 2 2" xfId="297" xr:uid="{00000000-0005-0000-0000-00002D010000}"/>
    <cellStyle name="Comma 2 5 2 3" xfId="276" xr:uid="{00000000-0005-0000-0000-000018010000}"/>
    <cellStyle name="Comma 2 5 3" xfId="262" xr:uid="{00000000-0005-0000-0000-00000A010000}"/>
    <cellStyle name="Comma 2 6" xfId="54" xr:uid="{00000000-0005-0000-0000-000039000000}"/>
    <cellStyle name="Comma 2 6 2" xfId="140" xr:uid="{00000000-0005-0000-0000-00008F000000}"/>
    <cellStyle name="Comma 2 6 2 2" xfId="283" xr:uid="{00000000-0005-0000-0000-00001F010000}"/>
    <cellStyle name="Comma 2 6 3" xfId="255" xr:uid="{00000000-0005-0000-0000-000003010000}"/>
    <cellStyle name="Comma 2 7" xfId="114" xr:uid="{00000000-0005-0000-0000-000075000000}"/>
    <cellStyle name="Comma 2 7 2" xfId="146" xr:uid="{00000000-0005-0000-0000-000095000000}"/>
    <cellStyle name="Comma 2 7 2 2" xfId="289" xr:uid="{00000000-0005-0000-0000-000025010000}"/>
    <cellStyle name="Comma 2 7 3" xfId="268" xr:uid="{00000000-0005-0000-0000-000010010000}"/>
    <cellStyle name="Comma 2 8" xfId="129" xr:uid="{00000000-0005-0000-0000-000084000000}"/>
    <cellStyle name="Comma 2 8 2" xfId="156" xr:uid="{00000000-0005-0000-0000-00009F000000}"/>
    <cellStyle name="Comma 2 8 2 2" xfId="298" xr:uid="{00000000-0005-0000-0000-00002E010000}"/>
    <cellStyle name="Comma 2 8 3" xfId="277" xr:uid="{00000000-0005-0000-0000-000019010000}"/>
    <cellStyle name="Comma 2 9" xfId="132" xr:uid="{00000000-0005-0000-0000-000087000000}"/>
    <cellStyle name="Comma 2 9 2" xfId="137" xr:uid="{00000000-0005-0000-0000-00008C000000}"/>
    <cellStyle name="Comma 2 9 2 2" xfId="160" xr:uid="{00000000-0005-0000-0000-0000A3000000}"/>
    <cellStyle name="Comma 2 9 2 2 2" xfId="301" xr:uid="{00000000-0005-0000-0000-000031010000}"/>
    <cellStyle name="Comma 2 9 2 3" xfId="281" xr:uid="{00000000-0005-0000-0000-00001D010000}"/>
    <cellStyle name="Comma 2 9 3" xfId="278" xr:uid="{00000000-0005-0000-0000-00001A010000}"/>
    <cellStyle name="Comma 22" xfId="22" xr:uid="{00000000-0005-0000-0000-000019000000}"/>
    <cellStyle name="Comma 22 2" xfId="139" xr:uid="{00000000-0005-0000-0000-00008E000000}"/>
    <cellStyle name="Comma 22 2 2" xfId="282" xr:uid="{00000000-0005-0000-0000-00001E010000}"/>
    <cellStyle name="Comma 22 3" xfId="250" xr:uid="{00000000-0005-0000-0000-0000FE000000}"/>
    <cellStyle name="Comma 3" xfId="56" xr:uid="{00000000-0005-0000-0000-00003B000000}"/>
    <cellStyle name="Comma 3 2" xfId="116" xr:uid="{00000000-0005-0000-0000-000077000000}"/>
    <cellStyle name="Comma 3 2 2" xfId="148" xr:uid="{00000000-0005-0000-0000-000097000000}"/>
    <cellStyle name="Comma 3 2 2 2" xfId="291" xr:uid="{00000000-0005-0000-0000-000027010000}"/>
    <cellStyle name="Comma 3 2 3" xfId="270" xr:uid="{00000000-0005-0000-0000-000012010000}"/>
    <cellStyle name="Comma 3 3" xfId="165" xr:uid="{00000000-0005-0000-0000-0000A8000000}"/>
    <cellStyle name="Comma 3 3 2" xfId="304" xr:uid="{00000000-0005-0000-0000-000034010000}"/>
    <cellStyle name="Comma 3 4" xfId="257" xr:uid="{00000000-0005-0000-0000-000005010000}"/>
    <cellStyle name="Comma 4" xfId="57" xr:uid="{00000000-0005-0000-0000-00003C000000}"/>
    <cellStyle name="Comma 4 2" xfId="58" xr:uid="{00000000-0005-0000-0000-00003D000000}"/>
    <cellStyle name="Comma 4 2 2" xfId="118" xr:uid="{00000000-0005-0000-0000-000079000000}"/>
    <cellStyle name="Comma 4 2 2 2" xfId="150" xr:uid="{00000000-0005-0000-0000-000099000000}"/>
    <cellStyle name="Comma 4 2 2 2 2" xfId="293" xr:uid="{00000000-0005-0000-0000-000029010000}"/>
    <cellStyle name="Comma 4 2 2 3" xfId="272" xr:uid="{00000000-0005-0000-0000-000014010000}"/>
    <cellStyle name="Comma 4 2 3" xfId="259" xr:uid="{00000000-0005-0000-0000-000007010000}"/>
    <cellStyle name="Comma 4 3" xfId="117" xr:uid="{00000000-0005-0000-0000-000078000000}"/>
    <cellStyle name="Comma 4 3 2" xfId="149" xr:uid="{00000000-0005-0000-0000-000098000000}"/>
    <cellStyle name="Comma 4 3 2 2" xfId="292" xr:uid="{00000000-0005-0000-0000-000028010000}"/>
    <cellStyle name="Comma 4 3 3" xfId="271" xr:uid="{00000000-0005-0000-0000-000013010000}"/>
    <cellStyle name="Comma 4 4" xfId="258" xr:uid="{00000000-0005-0000-0000-000006010000}"/>
    <cellStyle name="Comma 5" xfId="109" xr:uid="{00000000-0005-0000-0000-000070000000}"/>
    <cellStyle name="Comma 5 2" xfId="141" xr:uid="{00000000-0005-0000-0000-000090000000}"/>
    <cellStyle name="Comma 5 2 2" xfId="284" xr:uid="{00000000-0005-0000-0000-000020010000}"/>
    <cellStyle name="Comma 5 3" xfId="263" xr:uid="{00000000-0005-0000-0000-00000B010000}"/>
    <cellStyle name="Comma 6" xfId="14" xr:uid="{00000000-0005-0000-0000-000011000000}"/>
    <cellStyle name="Comma 6 2" xfId="248" xr:uid="{00000000-0005-0000-0000-0000FC000000}"/>
    <cellStyle name="Comma 7" xfId="208" xr:uid="{00000000-0005-0000-0000-0000D3000000}"/>
    <cellStyle name="Comma 7 2" xfId="306" xr:uid="{00000000-0005-0000-0000-000036010000}"/>
    <cellStyle name="Currency 2" xfId="59" xr:uid="{00000000-0005-0000-0000-00003E000000}"/>
    <cellStyle name="Currency 2 2" xfId="60" xr:uid="{00000000-0005-0000-0000-00003F000000}"/>
    <cellStyle name="Currency 2 2 2" xfId="120" xr:uid="{00000000-0005-0000-0000-00007B000000}"/>
    <cellStyle name="Currency 2 3" xfId="119" xr:uid="{00000000-0005-0000-0000-00007A000000}"/>
    <cellStyle name="Currency 3" xfId="61" xr:uid="{00000000-0005-0000-0000-000040000000}"/>
    <cellStyle name="Currency 3 2" xfId="121" xr:uid="{00000000-0005-0000-0000-00007C000000}"/>
    <cellStyle name="Currency 4" xfId="62" xr:uid="{00000000-0005-0000-0000-000041000000}"/>
    <cellStyle name="Currency 4 2" xfId="63" xr:uid="{00000000-0005-0000-0000-000042000000}"/>
    <cellStyle name="Currency 4 2 2" xfId="123" xr:uid="{00000000-0005-0000-0000-00007E000000}"/>
    <cellStyle name="Currency 4 3" xfId="122" xr:uid="{00000000-0005-0000-0000-00007D000000}"/>
    <cellStyle name="Currency 5" xfId="15" xr:uid="{00000000-0005-0000-0000-000012000000}"/>
    <cellStyle name="DblStyle 2 2" xfId="19" xr:uid="{00000000-0005-0000-0000-000016000000}"/>
    <cellStyle name="Entrée" xfId="4" builtinId="20"/>
    <cellStyle name="Euro" xfId="64" xr:uid="{00000000-0005-0000-0000-000043000000}"/>
    <cellStyle name="Euro 2" xfId="65" xr:uid="{00000000-0005-0000-0000-000044000000}"/>
    <cellStyle name="Euro 2 2" xfId="66" xr:uid="{00000000-0005-0000-0000-000045000000}"/>
    <cellStyle name="Euro 3" xfId="67" xr:uid="{00000000-0005-0000-0000-000046000000}"/>
    <cellStyle name="Explanatory Text 2" xfId="68" xr:uid="{00000000-0005-0000-0000-000047000000}"/>
    <cellStyle name="Explanatory Text 3" xfId="195" xr:uid="{00000000-0005-0000-0000-0000C6000000}"/>
    <cellStyle name="Explanatory Text 4" xfId="218" xr:uid="{00000000-0005-0000-0000-0000DE000000}"/>
    <cellStyle name="Good 2" xfId="69" xr:uid="{00000000-0005-0000-0000-000048000000}"/>
    <cellStyle name="Good 3" xfId="196" xr:uid="{00000000-0005-0000-0000-0000C7000000}"/>
    <cellStyle name="Good 4" xfId="211" xr:uid="{00000000-0005-0000-0000-0000D7000000}"/>
    <cellStyle name="HeaderStyle" xfId="99" xr:uid="{00000000-0005-0000-0000-000066000000}"/>
    <cellStyle name="Heading 1 2" xfId="70" xr:uid="{00000000-0005-0000-0000-000049000000}"/>
    <cellStyle name="Heading 1 3" xfId="197" xr:uid="{00000000-0005-0000-0000-0000C8000000}"/>
    <cellStyle name="Heading 2 2" xfId="71" xr:uid="{00000000-0005-0000-0000-00004A000000}"/>
    <cellStyle name="Heading 2 3" xfId="198" xr:uid="{00000000-0005-0000-0000-0000C9000000}"/>
    <cellStyle name="Heading 3 2" xfId="72" xr:uid="{00000000-0005-0000-0000-00004B000000}"/>
    <cellStyle name="Heading 3 3" xfId="199" xr:uid="{00000000-0005-0000-0000-0000CA000000}"/>
    <cellStyle name="Heading 3 4" xfId="209" xr:uid="{00000000-0005-0000-0000-0000D5000000}"/>
    <cellStyle name="Heading 4 2" xfId="73" xr:uid="{00000000-0005-0000-0000-00004C000000}"/>
    <cellStyle name="Heading 4 3" xfId="200" xr:uid="{00000000-0005-0000-0000-0000CB000000}"/>
    <cellStyle name="Heading 4 4" xfId="210" xr:uid="{00000000-0005-0000-0000-0000D6000000}"/>
    <cellStyle name="Hyperlink 2" xfId="74" xr:uid="{00000000-0005-0000-0000-00004D000000}"/>
    <cellStyle name="Input 2" xfId="75" xr:uid="{00000000-0005-0000-0000-00004E000000}"/>
    <cellStyle name="Input 3" xfId="201" xr:uid="{00000000-0005-0000-0000-0000CC000000}"/>
    <cellStyle name="Linked Cell 2" xfId="76" xr:uid="{00000000-0005-0000-0000-00004F000000}"/>
    <cellStyle name="Linked Cell 3" xfId="202" xr:uid="{00000000-0005-0000-0000-0000CD000000}"/>
    <cellStyle name="Linked Cell 4" xfId="215" xr:uid="{00000000-0005-0000-0000-0000DB000000}"/>
    <cellStyle name="Millares 2" xfId="124" xr:uid="{00000000-0005-0000-0000-00007F000000}"/>
    <cellStyle name="Millares 2 2" xfId="135" xr:uid="{00000000-0005-0000-0000-00008A000000}"/>
    <cellStyle name="Millares 2 2 2" xfId="159" xr:uid="{00000000-0005-0000-0000-0000A2000000}"/>
    <cellStyle name="Millares 2 2 2 2" xfId="300" xr:uid="{00000000-0005-0000-0000-000030010000}"/>
    <cellStyle name="Millares 2 2 3" xfId="280" xr:uid="{00000000-0005-0000-0000-00001C010000}"/>
    <cellStyle name="Millares 2 3" xfId="162" xr:uid="{00000000-0005-0000-0000-0000A5000000}"/>
    <cellStyle name="Millares 2 3 2" xfId="303" xr:uid="{00000000-0005-0000-0000-000033010000}"/>
    <cellStyle name="Millares 2 4" xfId="151" xr:uid="{00000000-0005-0000-0000-00009A000000}"/>
    <cellStyle name="Millares 2 4 2" xfId="294" xr:uid="{00000000-0005-0000-0000-00002A010000}"/>
    <cellStyle name="Millares 2 5" xfId="273" xr:uid="{00000000-0005-0000-0000-000015010000}"/>
    <cellStyle name="Millares 3" xfId="134" xr:uid="{00000000-0005-0000-0000-000089000000}"/>
    <cellStyle name="Millares 3 2" xfId="158" xr:uid="{00000000-0005-0000-0000-0000A1000000}"/>
    <cellStyle name="Millares 3 2 2" xfId="299" xr:uid="{00000000-0005-0000-0000-00002F010000}"/>
    <cellStyle name="Millares 3 3" xfId="279" xr:uid="{00000000-0005-0000-0000-00001B010000}"/>
    <cellStyle name="Millares 4" xfId="161" xr:uid="{00000000-0005-0000-0000-0000A4000000}"/>
    <cellStyle name="Millares 4 2" xfId="302" xr:uid="{00000000-0005-0000-0000-000032010000}"/>
    <cellStyle name="Milliers" xfId="1" builtinId="3"/>
    <cellStyle name="Milliers 2" xfId="8" xr:uid="{00000000-0005-0000-0000-000008000000}"/>
    <cellStyle name="Milliers 2 2" xfId="247" xr:uid="{00000000-0005-0000-0000-0000FB000000}"/>
    <cellStyle name="Milliers 3" xfId="246" xr:uid="{00000000-0005-0000-0000-0000FA000000}"/>
    <cellStyle name="Milliers 4" xfId="11" xr:uid="{00000000-0005-0000-0000-00000B000000}"/>
    <cellStyle name="Neutral 2" xfId="77" xr:uid="{00000000-0005-0000-0000-000050000000}"/>
    <cellStyle name="Neutral 3" xfId="203" xr:uid="{00000000-0005-0000-0000-0000CE000000}"/>
    <cellStyle name="Neutral 4" xfId="213" xr:uid="{00000000-0005-0000-0000-0000D9000000}"/>
    <cellStyle name="Normal" xfId="0" builtinId="0"/>
    <cellStyle name="Normal 10 2 2 10" xfId="243" xr:uid="{00000000-0005-0000-0000-0000F7000000}"/>
    <cellStyle name="Normal 2" xfId="6" xr:uid="{00000000-0005-0000-0000-000006000000}"/>
    <cellStyle name="Normal 2 2" xfId="10" xr:uid="{00000000-0005-0000-0000-00000A000000}"/>
    <cellStyle name="Normal 2 2 2" xfId="79" xr:uid="{00000000-0005-0000-0000-000052000000}"/>
    <cellStyle name="Normal 2 3" xfId="104" xr:uid="{00000000-0005-0000-0000-00006B000000}"/>
    <cellStyle name="Normal 2 4" xfId="78" xr:uid="{00000000-0005-0000-0000-000051000000}"/>
    <cellStyle name="Normal 2 5" xfId="128" xr:uid="{00000000-0005-0000-0000-000083000000}"/>
    <cellStyle name="Normal 2 5 2" xfId="155" xr:uid="{00000000-0005-0000-0000-00009E000000}"/>
    <cellStyle name="Normal 2 6" xfId="131" xr:uid="{00000000-0005-0000-0000-000086000000}"/>
    <cellStyle name="Normal 2 7" xfId="136" xr:uid="{00000000-0005-0000-0000-00008B000000}"/>
    <cellStyle name="Normal 2 7 2" xfId="163" xr:uid="{00000000-0005-0000-0000-0000A6000000}"/>
    <cellStyle name="Normal 2 8" xfId="166" xr:uid="{00000000-0005-0000-0000-0000A9000000}"/>
    <cellStyle name="Normal 2 9" xfId="17" xr:uid="{00000000-0005-0000-0000-000014000000}"/>
    <cellStyle name="Normal 3" xfId="80" xr:uid="{00000000-0005-0000-0000-000053000000}"/>
    <cellStyle name="Normal 3 2" xfId="103" xr:uid="{00000000-0005-0000-0000-00006A000000}"/>
    <cellStyle name="Normal 3 3" xfId="105" xr:uid="{00000000-0005-0000-0000-00006C000000}"/>
    <cellStyle name="Normal 3 4" xfId="107" xr:uid="{00000000-0005-0000-0000-00006E000000}"/>
    <cellStyle name="Normal 4" xfId="81" xr:uid="{00000000-0005-0000-0000-000054000000}"/>
    <cellStyle name="Normal 5" xfId="82" xr:uid="{00000000-0005-0000-0000-000055000000}"/>
    <cellStyle name="Normal 5 2" xfId="83" xr:uid="{00000000-0005-0000-0000-000056000000}"/>
    <cellStyle name="Normal 5 4" xfId="9" xr:uid="{00000000-0005-0000-0000-000009000000}"/>
    <cellStyle name="Normal 52" xfId="12" xr:uid="{00000000-0005-0000-0000-00000C000000}"/>
    <cellStyle name="Normal 6" xfId="138" xr:uid="{00000000-0005-0000-0000-00008D000000}"/>
    <cellStyle name="Normal 67" xfId="21" xr:uid="{00000000-0005-0000-0000-000018000000}"/>
    <cellStyle name="Note 2" xfId="84" xr:uid="{00000000-0005-0000-0000-000057000000}"/>
    <cellStyle name="Note 2 2" xfId="85" xr:uid="{00000000-0005-0000-0000-000058000000}"/>
    <cellStyle name="Output 2" xfId="86" xr:uid="{00000000-0005-0000-0000-000059000000}"/>
    <cellStyle name="Output 3" xfId="204" xr:uid="{00000000-0005-0000-0000-0000CF000000}"/>
    <cellStyle name="Output 4" xfId="214" xr:uid="{00000000-0005-0000-0000-0000DA000000}"/>
    <cellStyle name="Percent 16" xfId="87" xr:uid="{00000000-0005-0000-0000-00005A000000}"/>
    <cellStyle name="Percent 16 2" xfId="88" xr:uid="{00000000-0005-0000-0000-00005B000000}"/>
    <cellStyle name="Percent 17" xfId="89" xr:uid="{00000000-0005-0000-0000-00005C000000}"/>
    <cellStyle name="Percent 17 2" xfId="90" xr:uid="{00000000-0005-0000-0000-00005D000000}"/>
    <cellStyle name="Percent 2" xfId="20" xr:uid="{00000000-0005-0000-0000-000017000000}"/>
    <cellStyle name="Percent 2 2" xfId="92" xr:uid="{00000000-0005-0000-0000-00005F000000}"/>
    <cellStyle name="Percent 2 3" xfId="91" xr:uid="{00000000-0005-0000-0000-00005E000000}"/>
    <cellStyle name="Percent 2 4" xfId="130" xr:uid="{00000000-0005-0000-0000-000085000000}"/>
    <cellStyle name="Percent 2 4 2" xfId="157" xr:uid="{00000000-0005-0000-0000-0000A0000000}"/>
    <cellStyle name="Percent 2 5" xfId="133" xr:uid="{00000000-0005-0000-0000-000088000000}"/>
    <cellStyle name="Percent 2 6" xfId="164" xr:uid="{00000000-0005-0000-0000-0000A7000000}"/>
    <cellStyle name="Percent 3" xfId="93" xr:uid="{00000000-0005-0000-0000-000060000000}"/>
    <cellStyle name="Percent 4" xfId="13" xr:uid="{00000000-0005-0000-0000-00000D000000}"/>
    <cellStyle name="Percent 4 2" xfId="95" xr:uid="{00000000-0005-0000-0000-000062000000}"/>
    <cellStyle name="Percent 4 3" xfId="94" xr:uid="{00000000-0005-0000-0000-000061000000}"/>
    <cellStyle name="Percent 5" xfId="16" xr:uid="{00000000-0005-0000-0000-000013000000}"/>
    <cellStyle name="Pourcentage" xfId="2" builtinId="5"/>
    <cellStyle name="Pourcentage 2" xfId="7" xr:uid="{00000000-0005-0000-0000-000007000000}"/>
    <cellStyle name="Title 2" xfId="96" xr:uid="{00000000-0005-0000-0000-000063000000}"/>
    <cellStyle name="Title 3" xfId="205" xr:uid="{00000000-0005-0000-0000-0000D0000000}"/>
    <cellStyle name="Titre" xfId="3" builtinId="15"/>
    <cellStyle name="Total 2" xfId="97" xr:uid="{00000000-0005-0000-0000-000064000000}"/>
    <cellStyle name="Total 3" xfId="206" xr:uid="{00000000-0005-0000-0000-0000D1000000}"/>
    <cellStyle name="Warning Text 2" xfId="98" xr:uid="{00000000-0005-0000-0000-000065000000}"/>
    <cellStyle name="Warning Text 3" xfId="207" xr:uid="{00000000-0005-0000-0000-0000D2000000}"/>
    <cellStyle name="Warning Text 4" xfId="217" xr:uid="{00000000-0005-0000-0000-0000DD000000}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AJ105"/>
  <sheetViews>
    <sheetView tabSelected="1" topLeftCell="A40" zoomScale="81" zoomScaleNormal="70" workbookViewId="0">
      <selection activeCell="F11" sqref="F11"/>
    </sheetView>
  </sheetViews>
  <sheetFormatPr baseColWidth="10" defaultColWidth="11.453125" defaultRowHeight="15" customHeight="1"/>
  <cols>
    <col min="1" max="1" width="25" bestFit="1" customWidth="1"/>
    <col min="2" max="2" width="12.36328125" bestFit="1" customWidth="1"/>
    <col min="3" max="3" width="46.36328125" bestFit="1" customWidth="1"/>
    <col min="4" max="4" width="30" bestFit="1" customWidth="1"/>
    <col min="5" max="5" width="30" customWidth="1"/>
    <col min="6" max="6" width="16" bestFit="1" customWidth="1"/>
    <col min="7" max="7" width="18.6328125" bestFit="1" customWidth="1"/>
    <col min="8" max="8" width="12.36328125" bestFit="1" customWidth="1"/>
    <col min="9" max="9" width="12.453125" customWidth="1"/>
    <col min="10" max="10" width="16.81640625" bestFit="1" customWidth="1"/>
    <col min="11" max="11" width="18.1796875" bestFit="1" customWidth="1"/>
    <col min="12" max="12" width="44.36328125" bestFit="1" customWidth="1"/>
    <col min="13" max="13" width="24.6328125" bestFit="1" customWidth="1"/>
    <col min="14" max="14" width="37.1796875" bestFit="1" customWidth="1"/>
    <col min="15" max="15" width="17" bestFit="1" customWidth="1"/>
    <col min="16" max="16" width="16.6328125" bestFit="1" customWidth="1"/>
    <col min="17" max="17" width="51.6328125" bestFit="1" customWidth="1"/>
    <col min="18" max="18" width="40.6328125" bestFit="1" customWidth="1"/>
    <col min="19" max="19" width="44.1796875" bestFit="1" customWidth="1"/>
    <col min="20" max="20" width="43.1796875" bestFit="1" customWidth="1"/>
    <col min="21" max="21" width="30.36328125" bestFit="1" customWidth="1"/>
    <col min="22" max="22" width="28.81640625" bestFit="1" customWidth="1"/>
    <col min="23" max="23" width="28" bestFit="1" customWidth="1"/>
    <col min="24" max="24" width="31.1796875" bestFit="1" customWidth="1"/>
    <col min="25" max="25" width="34.6328125" bestFit="1" customWidth="1"/>
    <col min="26" max="26" width="33.81640625" bestFit="1" customWidth="1"/>
    <col min="27" max="27" width="45" bestFit="1" customWidth="1"/>
    <col min="28" max="28" width="42.36328125" bestFit="1" customWidth="1"/>
    <col min="29" max="29" width="25.6328125" bestFit="1" customWidth="1"/>
    <col min="30" max="30" width="29.6328125" bestFit="1" customWidth="1"/>
    <col min="31" max="31" width="28.81640625" bestFit="1" customWidth="1"/>
    <col min="32" max="32" width="34.6328125" bestFit="1" customWidth="1"/>
    <col min="33" max="33" width="21.1796875" bestFit="1" customWidth="1"/>
    <col min="34" max="34" width="16.6328125" bestFit="1" customWidth="1"/>
    <col min="35" max="35" width="24" bestFit="1" customWidth="1"/>
    <col min="36" max="36" width="35.453125" bestFit="1" customWidth="1"/>
  </cols>
  <sheetData>
    <row r="1" spans="1:36" ht="45" customHeight="1">
      <c r="A1" s="105" t="s">
        <v>0</v>
      </c>
      <c r="B1" s="106">
        <v>45870</v>
      </c>
      <c r="J1" s="3"/>
    </row>
    <row r="2" spans="1:36" ht="60" customHeight="1">
      <c r="A2" s="103" t="s">
        <v>1</v>
      </c>
      <c r="B2" s="104">
        <v>45900</v>
      </c>
      <c r="X2" s="127"/>
      <c r="Y2" s="127"/>
      <c r="Z2" s="127"/>
    </row>
    <row r="3" spans="1:36" ht="14.5">
      <c r="A3" s="112" t="s">
        <v>2</v>
      </c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  <c r="U3" s="113"/>
      <c r="V3" s="113"/>
      <c r="W3" s="113"/>
      <c r="X3" s="113"/>
      <c r="Y3" s="113"/>
      <c r="Z3" s="113"/>
      <c r="AA3" s="113"/>
      <c r="AB3" s="113"/>
      <c r="AC3" s="113"/>
      <c r="AD3" s="113"/>
      <c r="AE3" s="113"/>
      <c r="AF3" s="113"/>
      <c r="AG3" s="113"/>
      <c r="AH3" s="113"/>
      <c r="AI3" s="113"/>
      <c r="AJ3" s="100"/>
    </row>
    <row r="4" spans="1:36" ht="14.5">
      <c r="A4" s="4"/>
      <c r="B4" s="5">
        <v>1</v>
      </c>
      <c r="C4" s="5">
        <v>2</v>
      </c>
      <c r="D4" s="5">
        <v>3</v>
      </c>
      <c r="E4" s="5"/>
      <c r="F4" s="5">
        <v>4</v>
      </c>
      <c r="G4" s="5">
        <v>5</v>
      </c>
      <c r="H4" s="5">
        <v>6</v>
      </c>
      <c r="I4" s="5">
        <v>7</v>
      </c>
      <c r="J4" s="5">
        <v>8</v>
      </c>
      <c r="K4" s="5">
        <v>9</v>
      </c>
      <c r="L4" s="5">
        <v>10</v>
      </c>
      <c r="M4" s="5">
        <v>11</v>
      </c>
      <c r="N4" s="5">
        <v>12</v>
      </c>
      <c r="O4" s="5">
        <v>13</v>
      </c>
      <c r="P4" s="5">
        <v>14</v>
      </c>
      <c r="Q4" s="5">
        <v>15</v>
      </c>
      <c r="R4" s="5">
        <v>16</v>
      </c>
      <c r="S4" s="5">
        <v>17</v>
      </c>
      <c r="T4" s="5">
        <v>18</v>
      </c>
      <c r="U4" s="5">
        <v>19</v>
      </c>
      <c r="V4" s="5">
        <v>20</v>
      </c>
      <c r="W4" s="5">
        <v>21</v>
      </c>
      <c r="X4" s="5">
        <v>22</v>
      </c>
      <c r="Y4" s="5">
        <v>23</v>
      </c>
      <c r="Z4" s="5">
        <v>24</v>
      </c>
      <c r="AA4" s="5">
        <v>25</v>
      </c>
      <c r="AB4" s="5">
        <v>26</v>
      </c>
      <c r="AC4" s="5">
        <v>27</v>
      </c>
      <c r="AD4" s="5">
        <v>28</v>
      </c>
      <c r="AE4" s="5">
        <v>29</v>
      </c>
      <c r="AF4" s="5">
        <v>30</v>
      </c>
      <c r="AG4" s="5">
        <v>31</v>
      </c>
      <c r="AH4" s="5">
        <v>32</v>
      </c>
      <c r="AI4" s="5">
        <v>33</v>
      </c>
      <c r="AJ4" s="5">
        <v>34</v>
      </c>
    </row>
    <row r="5" spans="1:36" s="110" customFormat="1" ht="92.25" customHeight="1">
      <c r="A5" s="107" t="s">
        <v>3</v>
      </c>
      <c r="B5" s="108" t="s">
        <v>4</v>
      </c>
      <c r="C5" s="108" t="s">
        <v>5</v>
      </c>
      <c r="D5" s="108" t="s">
        <v>6</v>
      </c>
      <c r="E5" s="108" t="s">
        <v>224</v>
      </c>
      <c r="F5" s="108" t="s">
        <v>7</v>
      </c>
      <c r="G5" s="108" t="s">
        <v>8</v>
      </c>
      <c r="H5" s="109" t="s">
        <v>9</v>
      </c>
      <c r="I5" s="109" t="s">
        <v>10</v>
      </c>
      <c r="J5" s="109" t="s">
        <v>11</v>
      </c>
      <c r="K5" s="109" t="s">
        <v>12</v>
      </c>
      <c r="L5" s="109" t="s">
        <v>13</v>
      </c>
      <c r="M5" s="109" t="s">
        <v>14</v>
      </c>
      <c r="N5" s="109" t="s">
        <v>15</v>
      </c>
      <c r="O5" s="109" t="s">
        <v>16</v>
      </c>
      <c r="P5" s="109" t="s">
        <v>17</v>
      </c>
      <c r="Q5" s="109" t="s">
        <v>18</v>
      </c>
      <c r="R5" s="109" t="s">
        <v>19</v>
      </c>
      <c r="S5" s="109" t="s">
        <v>20</v>
      </c>
      <c r="T5" s="109" t="s">
        <v>21</v>
      </c>
      <c r="U5" s="109" t="s">
        <v>22</v>
      </c>
      <c r="V5" s="109" t="s">
        <v>23</v>
      </c>
      <c r="W5" s="109" t="s">
        <v>24</v>
      </c>
      <c r="X5" s="109" t="s">
        <v>25</v>
      </c>
      <c r="Y5" s="109" t="s">
        <v>26</v>
      </c>
      <c r="Z5" s="109" t="s">
        <v>27</v>
      </c>
      <c r="AA5" s="109" t="s">
        <v>28</v>
      </c>
      <c r="AB5" s="109" t="s">
        <v>29</v>
      </c>
      <c r="AC5" s="109" t="s">
        <v>30</v>
      </c>
      <c r="AD5" s="109" t="s">
        <v>31</v>
      </c>
      <c r="AE5" s="109" t="s">
        <v>32</v>
      </c>
      <c r="AF5" s="109" t="s">
        <v>33</v>
      </c>
      <c r="AG5" s="109" t="s">
        <v>34</v>
      </c>
      <c r="AH5" s="109" t="s">
        <v>35</v>
      </c>
      <c r="AI5" s="109" t="s">
        <v>36</v>
      </c>
      <c r="AJ5" s="109" t="s">
        <v>37</v>
      </c>
    </row>
    <row r="6" spans="1:36" ht="14.5">
      <c r="A6" s="8"/>
      <c r="B6" s="9"/>
      <c r="C6" s="9"/>
      <c r="D6" s="9"/>
      <c r="E6" s="9"/>
      <c r="F6" s="9"/>
      <c r="G6" s="9"/>
      <c r="H6" s="9"/>
      <c r="I6" s="9"/>
      <c r="J6" s="10">
        <f>+SUM(J9:J105)</f>
        <v>18540173752</v>
      </c>
      <c r="K6" s="10">
        <f t="shared" ref="K6:AI6" si="0">+SUM(K9:K105)</f>
        <v>10293929172</v>
      </c>
      <c r="L6" s="10">
        <f t="shared" si="0"/>
        <v>1806</v>
      </c>
      <c r="M6" s="10">
        <f t="shared" si="0"/>
        <v>8441299141</v>
      </c>
      <c r="N6" s="10">
        <f t="shared" si="0"/>
        <v>8188168976</v>
      </c>
      <c r="O6" s="10"/>
      <c r="P6" s="10"/>
      <c r="Q6" s="10"/>
      <c r="R6" s="10">
        <f t="shared" si="0"/>
        <v>772593055</v>
      </c>
      <c r="S6" s="10"/>
      <c r="T6" s="10">
        <f t="shared" si="0"/>
        <v>453920799</v>
      </c>
      <c r="U6" s="10"/>
      <c r="V6" s="10">
        <f t="shared" si="0"/>
        <v>253130165</v>
      </c>
      <c r="W6" s="10">
        <f t="shared" si="0"/>
        <v>45818800</v>
      </c>
      <c r="X6" s="10">
        <f t="shared" si="0"/>
        <v>21157</v>
      </c>
      <c r="Y6" s="10">
        <f t="shared" si="0"/>
        <v>0</v>
      </c>
      <c r="Z6" s="10">
        <f t="shared" si="0"/>
        <v>0</v>
      </c>
      <c r="AA6" s="10">
        <f t="shared" si="0"/>
        <v>0</v>
      </c>
      <c r="AB6" s="10">
        <f t="shared" si="0"/>
        <v>0</v>
      </c>
      <c r="AC6" s="10">
        <f t="shared" si="0"/>
        <v>298970122</v>
      </c>
      <c r="AD6" s="10">
        <f t="shared" si="0"/>
        <v>333186539</v>
      </c>
      <c r="AE6" s="10">
        <f t="shared" si="0"/>
        <v>8997853</v>
      </c>
      <c r="AF6" s="10">
        <f t="shared" si="0"/>
        <v>342184392</v>
      </c>
      <c r="AG6" s="10"/>
      <c r="AH6" s="10">
        <f t="shared" si="0"/>
        <v>0</v>
      </c>
      <c r="AI6" s="10">
        <f t="shared" si="0"/>
        <v>0</v>
      </c>
      <c r="AJ6" s="11"/>
    </row>
    <row r="7" spans="1:36" ht="14.5">
      <c r="A7" s="114" t="s">
        <v>38</v>
      </c>
      <c r="B7" s="115" t="s">
        <v>39</v>
      </c>
      <c r="C7" s="115" t="s">
        <v>40</v>
      </c>
      <c r="D7" s="115" t="s">
        <v>40</v>
      </c>
      <c r="E7" s="115" t="s">
        <v>40</v>
      </c>
      <c r="F7" s="115" t="s">
        <v>41</v>
      </c>
      <c r="G7" s="115" t="s">
        <v>40</v>
      </c>
      <c r="H7" s="115" t="s">
        <v>42</v>
      </c>
      <c r="I7" s="115" t="s">
        <v>42</v>
      </c>
      <c r="J7" s="115" t="s">
        <v>43</v>
      </c>
      <c r="K7" s="115" t="s">
        <v>44</v>
      </c>
      <c r="L7" s="115" t="s">
        <v>45</v>
      </c>
      <c r="M7" s="115" t="s">
        <v>44</v>
      </c>
      <c r="N7" s="115" t="s">
        <v>44</v>
      </c>
      <c r="O7" s="115" t="s">
        <v>42</v>
      </c>
      <c r="P7" s="115" t="s">
        <v>42</v>
      </c>
      <c r="Q7" s="115" t="s">
        <v>42</v>
      </c>
      <c r="R7" s="115" t="s">
        <v>43</v>
      </c>
      <c r="S7" s="115" t="s">
        <v>42</v>
      </c>
      <c r="T7" s="115" t="s">
        <v>43</v>
      </c>
      <c r="U7" s="115" t="s">
        <v>42</v>
      </c>
      <c r="V7" s="115" t="s">
        <v>43</v>
      </c>
      <c r="W7" s="115" t="s">
        <v>43</v>
      </c>
      <c r="X7" s="115" t="s">
        <v>43</v>
      </c>
      <c r="Y7" s="115" t="s">
        <v>43</v>
      </c>
      <c r="Z7" s="115" t="s">
        <v>43</v>
      </c>
      <c r="AA7" s="115" t="s">
        <v>43</v>
      </c>
      <c r="AB7" s="115" t="s">
        <v>43</v>
      </c>
      <c r="AC7" s="115" t="s">
        <v>43</v>
      </c>
      <c r="AD7" s="115" t="s">
        <v>43</v>
      </c>
      <c r="AE7" s="115" t="s">
        <v>43</v>
      </c>
      <c r="AF7" s="115" t="s">
        <v>43</v>
      </c>
      <c r="AG7" s="115" t="s">
        <v>45</v>
      </c>
      <c r="AH7" s="115" t="s">
        <v>43</v>
      </c>
      <c r="AI7" s="115" t="s">
        <v>45</v>
      </c>
      <c r="AJ7" s="115" t="s">
        <v>40</v>
      </c>
    </row>
    <row r="8" spans="1:36" ht="81" customHeight="1">
      <c r="A8" s="116" t="s">
        <v>46</v>
      </c>
      <c r="B8" s="102" t="s">
        <v>47</v>
      </c>
      <c r="C8" s="117" t="s">
        <v>48</v>
      </c>
      <c r="D8" s="117" t="s">
        <v>48</v>
      </c>
      <c r="E8" s="129"/>
      <c r="F8" s="102" t="s">
        <v>47</v>
      </c>
      <c r="G8" s="102" t="s">
        <v>47</v>
      </c>
      <c r="H8" s="102" t="s">
        <v>47</v>
      </c>
      <c r="I8" s="102" t="s">
        <v>47</v>
      </c>
      <c r="J8" s="102" t="s">
        <v>47</v>
      </c>
      <c r="K8" s="102" t="s">
        <v>47</v>
      </c>
      <c r="L8" s="117" t="s">
        <v>48</v>
      </c>
      <c r="M8" s="117" t="s">
        <v>48</v>
      </c>
      <c r="N8" s="117" t="s">
        <v>48</v>
      </c>
      <c r="O8" s="117" t="s">
        <v>48</v>
      </c>
      <c r="P8" s="117" t="s">
        <v>48</v>
      </c>
      <c r="Q8" s="117" t="s">
        <v>48</v>
      </c>
      <c r="R8" s="117" t="s">
        <v>48</v>
      </c>
      <c r="S8" s="117" t="s">
        <v>48</v>
      </c>
      <c r="T8" s="117" t="s">
        <v>48</v>
      </c>
      <c r="U8" s="117" t="s">
        <v>48</v>
      </c>
      <c r="V8" s="117" t="s">
        <v>48</v>
      </c>
      <c r="W8" s="117" t="s">
        <v>48</v>
      </c>
      <c r="X8" s="117" t="s">
        <v>48</v>
      </c>
      <c r="Y8" s="117" t="s">
        <v>48</v>
      </c>
      <c r="Z8" s="117" t="s">
        <v>48</v>
      </c>
      <c r="AA8" s="117" t="s">
        <v>48</v>
      </c>
      <c r="AB8" s="117" t="s">
        <v>48</v>
      </c>
      <c r="AC8" s="117" t="s">
        <v>48</v>
      </c>
      <c r="AD8" s="117" t="s">
        <v>48</v>
      </c>
      <c r="AE8" s="117" t="s">
        <v>48</v>
      </c>
      <c r="AF8" s="117" t="s">
        <v>48</v>
      </c>
      <c r="AG8" s="117" t="s">
        <v>48</v>
      </c>
      <c r="AH8" s="117" t="s">
        <v>48</v>
      </c>
      <c r="AI8" s="117" t="s">
        <v>48</v>
      </c>
      <c r="AJ8" s="117" t="s">
        <v>48</v>
      </c>
    </row>
    <row r="9" spans="1:36" ht="16" customHeight="1">
      <c r="A9" s="118">
        <v>1</v>
      </c>
      <c r="B9" s="119" t="s">
        <v>49</v>
      </c>
      <c r="C9" s="101" t="s">
        <v>239</v>
      </c>
      <c r="D9" s="101" t="s">
        <v>240</v>
      </c>
      <c r="E9" s="101" t="s">
        <v>351</v>
      </c>
      <c r="F9" s="120">
        <v>0.12</v>
      </c>
      <c r="G9" s="121" t="s">
        <v>50</v>
      </c>
      <c r="H9" s="125">
        <v>45114</v>
      </c>
      <c r="I9" s="122">
        <v>45907</v>
      </c>
      <c r="J9" s="121">
        <v>15000000</v>
      </c>
      <c r="K9" s="121">
        <v>4155074</v>
      </c>
      <c r="L9">
        <v>1</v>
      </c>
      <c r="M9" s="123">
        <v>1417164</v>
      </c>
      <c r="N9" s="123">
        <v>712767</v>
      </c>
      <c r="O9" s="124">
        <v>45206</v>
      </c>
      <c r="P9" s="124">
        <v>45907</v>
      </c>
      <c r="Q9" s="124">
        <v>45876</v>
      </c>
      <c r="R9" s="123">
        <v>721238</v>
      </c>
      <c r="S9" s="128">
        <v>45907</v>
      </c>
      <c r="T9" s="123">
        <v>721238</v>
      </c>
      <c r="U9" s="126">
        <v>45876</v>
      </c>
      <c r="V9" s="123">
        <v>704397</v>
      </c>
      <c r="W9" s="123">
        <v>14644</v>
      </c>
      <c r="X9" s="123">
        <v>0</v>
      </c>
      <c r="Y9" s="123">
        <v>0</v>
      </c>
      <c r="Z9" s="123">
        <v>0</v>
      </c>
      <c r="AA9" s="123">
        <v>0</v>
      </c>
      <c r="AB9" s="123">
        <v>0</v>
      </c>
      <c r="AC9" s="123">
        <v>719041</v>
      </c>
      <c r="AD9" s="123">
        <v>0</v>
      </c>
      <c r="AE9" s="123">
        <v>0</v>
      </c>
      <c r="AF9" s="123">
        <v>0</v>
      </c>
      <c r="AG9">
        <v>0</v>
      </c>
      <c r="AH9" s="123">
        <v>0</v>
      </c>
      <c r="AI9">
        <v>0</v>
      </c>
      <c r="AJ9" s="111"/>
    </row>
    <row r="10" spans="1:36" ht="16" customHeight="1">
      <c r="A10" s="118">
        <v>2</v>
      </c>
      <c r="B10" s="119" t="s">
        <v>51</v>
      </c>
      <c r="C10" s="101" t="s">
        <v>241</v>
      </c>
      <c r="D10" s="101" t="s">
        <v>242</v>
      </c>
      <c r="E10" s="101" t="s">
        <v>351</v>
      </c>
      <c r="F10" s="120">
        <v>7.4999999999999997E-2</v>
      </c>
      <c r="G10" s="121" t="s">
        <v>52</v>
      </c>
      <c r="H10" s="125">
        <v>44911</v>
      </c>
      <c r="I10" s="122">
        <v>46007</v>
      </c>
      <c r="J10" s="121">
        <v>500000000</v>
      </c>
      <c r="K10" s="121">
        <v>181143924</v>
      </c>
      <c r="L10">
        <v>1</v>
      </c>
      <c r="M10" s="123">
        <v>92493642</v>
      </c>
      <c r="N10" s="123">
        <v>92493642</v>
      </c>
      <c r="O10" s="124">
        <v>45093</v>
      </c>
      <c r="P10" s="124">
        <v>46007</v>
      </c>
      <c r="Q10" s="124">
        <v>45824</v>
      </c>
      <c r="R10" s="123">
        <v>96548912</v>
      </c>
      <c r="S10" s="128"/>
      <c r="T10" s="123">
        <v>0</v>
      </c>
      <c r="U10" s="126">
        <v>45824</v>
      </c>
      <c r="V10" s="123">
        <v>0</v>
      </c>
      <c r="W10" s="123">
        <v>0</v>
      </c>
      <c r="X10" s="123">
        <v>0</v>
      </c>
      <c r="Y10" s="123">
        <v>0</v>
      </c>
      <c r="Z10" s="123">
        <v>0</v>
      </c>
      <c r="AA10" s="123">
        <v>0</v>
      </c>
      <c r="AB10" s="123">
        <v>0</v>
      </c>
      <c r="AC10" s="123">
        <v>0</v>
      </c>
      <c r="AD10" s="123">
        <v>0</v>
      </c>
      <c r="AE10" s="123">
        <v>0</v>
      </c>
      <c r="AF10" s="123">
        <v>0</v>
      </c>
      <c r="AG10">
        <v>0</v>
      </c>
      <c r="AH10" s="123">
        <v>0</v>
      </c>
      <c r="AI10">
        <v>0</v>
      </c>
      <c r="AJ10" s="111"/>
    </row>
    <row r="11" spans="1:36" ht="16" customHeight="1">
      <c r="A11" s="118">
        <v>3</v>
      </c>
      <c r="B11" s="119" t="s">
        <v>53</v>
      </c>
      <c r="C11" s="101" t="s">
        <v>243</v>
      </c>
      <c r="D11" s="101" t="s">
        <v>244</v>
      </c>
      <c r="E11" s="101" t="s">
        <v>351</v>
      </c>
      <c r="F11" s="120">
        <v>0.09</v>
      </c>
      <c r="G11" s="121" t="s">
        <v>50</v>
      </c>
      <c r="H11" s="125">
        <v>45056</v>
      </c>
      <c r="I11" s="122">
        <v>46152</v>
      </c>
      <c r="J11" s="121">
        <v>30000000</v>
      </c>
      <c r="K11" s="121">
        <v>12814224</v>
      </c>
      <c r="L11">
        <v>9</v>
      </c>
      <c r="M11" s="123">
        <v>9311316</v>
      </c>
      <c r="N11" s="123">
        <v>8417576</v>
      </c>
      <c r="O11" s="124">
        <v>45087</v>
      </c>
      <c r="P11" s="124">
        <v>46152</v>
      </c>
      <c r="Q11" s="124">
        <v>45879</v>
      </c>
      <c r="R11" s="123">
        <v>976727</v>
      </c>
      <c r="S11" s="128">
        <v>45910</v>
      </c>
      <c r="T11" s="123">
        <v>976727</v>
      </c>
      <c r="U11" s="126">
        <v>45880</v>
      </c>
      <c r="V11" s="123">
        <v>893740</v>
      </c>
      <c r="W11" s="123">
        <v>72163</v>
      </c>
      <c r="X11" s="123">
        <v>0</v>
      </c>
      <c r="Y11" s="123">
        <v>0</v>
      </c>
      <c r="Z11" s="123">
        <v>0</v>
      </c>
      <c r="AA11" s="123">
        <v>0</v>
      </c>
      <c r="AB11" s="123">
        <v>0</v>
      </c>
      <c r="AC11" s="123">
        <v>965903</v>
      </c>
      <c r="AD11" s="123">
        <v>0</v>
      </c>
      <c r="AE11" s="123">
        <v>0</v>
      </c>
      <c r="AF11" s="123">
        <v>0</v>
      </c>
      <c r="AG11">
        <v>0</v>
      </c>
      <c r="AH11" s="123">
        <v>0</v>
      </c>
      <c r="AI11">
        <v>0</v>
      </c>
      <c r="AJ11" s="111"/>
    </row>
    <row r="12" spans="1:36" ht="16" customHeight="1">
      <c r="A12" s="118">
        <v>4</v>
      </c>
      <c r="B12" s="119" t="s">
        <v>54</v>
      </c>
      <c r="C12" s="101" t="s">
        <v>245</v>
      </c>
      <c r="D12" s="101" t="s">
        <v>246</v>
      </c>
      <c r="E12" s="101" t="s">
        <v>351</v>
      </c>
      <c r="F12" s="120">
        <v>0.1</v>
      </c>
      <c r="G12" s="121" t="s">
        <v>50</v>
      </c>
      <c r="H12" s="125">
        <v>45058</v>
      </c>
      <c r="I12" s="122">
        <v>46154</v>
      </c>
      <c r="J12" s="121">
        <v>200000000</v>
      </c>
      <c r="K12" s="121">
        <v>86280930</v>
      </c>
      <c r="L12">
        <v>9</v>
      </c>
      <c r="M12" s="123">
        <v>62811710</v>
      </c>
      <c r="N12" s="123">
        <v>56810306</v>
      </c>
      <c r="O12" s="124">
        <v>45089</v>
      </c>
      <c r="P12" s="124">
        <v>46154</v>
      </c>
      <c r="Q12" s="124">
        <v>45881</v>
      </c>
      <c r="R12" s="123">
        <v>6623415</v>
      </c>
      <c r="S12" s="128">
        <v>45912</v>
      </c>
      <c r="T12" s="123">
        <v>6623415</v>
      </c>
      <c r="U12" s="126">
        <v>45881</v>
      </c>
      <c r="V12" s="123">
        <v>6001404</v>
      </c>
      <c r="W12" s="123">
        <v>540879</v>
      </c>
      <c r="X12" s="123">
        <v>0</v>
      </c>
      <c r="Y12" s="123">
        <v>0</v>
      </c>
      <c r="Z12" s="123">
        <v>0</v>
      </c>
      <c r="AA12" s="123">
        <v>0</v>
      </c>
      <c r="AB12" s="123">
        <v>0</v>
      </c>
      <c r="AC12" s="123">
        <v>6542283</v>
      </c>
      <c r="AD12" s="123">
        <v>0</v>
      </c>
      <c r="AE12" s="123">
        <v>0</v>
      </c>
      <c r="AF12" s="123">
        <v>0</v>
      </c>
      <c r="AG12">
        <v>0</v>
      </c>
      <c r="AH12" s="123">
        <v>0</v>
      </c>
      <c r="AI12">
        <v>0</v>
      </c>
      <c r="AJ12" s="111"/>
    </row>
    <row r="13" spans="1:36" ht="16" customHeight="1">
      <c r="A13" s="118">
        <v>5</v>
      </c>
      <c r="B13" s="119" t="s">
        <v>55</v>
      </c>
      <c r="C13" s="101" t="s">
        <v>247</v>
      </c>
      <c r="D13" s="101" t="s">
        <v>248</v>
      </c>
      <c r="E13" s="101" t="s">
        <v>351</v>
      </c>
      <c r="F13" s="120">
        <v>0.1</v>
      </c>
      <c r="G13" s="121" t="s">
        <v>52</v>
      </c>
      <c r="H13" s="125">
        <v>45072</v>
      </c>
      <c r="I13" s="122">
        <v>46168</v>
      </c>
      <c r="J13" s="121">
        <v>20000000</v>
      </c>
      <c r="K13" s="121">
        <v>10870759</v>
      </c>
      <c r="L13">
        <v>2</v>
      </c>
      <c r="M13" s="123">
        <v>7446464</v>
      </c>
      <c r="N13" s="123">
        <v>7446464</v>
      </c>
      <c r="O13" s="124">
        <v>45256</v>
      </c>
      <c r="P13" s="124">
        <v>46168</v>
      </c>
      <c r="Q13" s="124">
        <v>45803</v>
      </c>
      <c r="R13" s="123">
        <v>4052837</v>
      </c>
      <c r="S13" s="128">
        <v>45987</v>
      </c>
      <c r="T13" s="123">
        <v>0</v>
      </c>
      <c r="U13" s="126">
        <v>45803</v>
      </c>
      <c r="V13" s="123">
        <v>0</v>
      </c>
      <c r="W13" s="123">
        <v>0</v>
      </c>
      <c r="X13" s="123">
        <v>0</v>
      </c>
      <c r="Y13" s="123">
        <v>0</v>
      </c>
      <c r="Z13" s="123">
        <v>0</v>
      </c>
      <c r="AA13" s="123">
        <v>0</v>
      </c>
      <c r="AB13" s="123">
        <v>0</v>
      </c>
      <c r="AC13" s="123">
        <v>0</v>
      </c>
      <c r="AD13" s="123">
        <v>0</v>
      </c>
      <c r="AE13" s="123">
        <v>0</v>
      </c>
      <c r="AF13" s="123">
        <v>0</v>
      </c>
      <c r="AG13">
        <v>0</v>
      </c>
      <c r="AH13" s="123">
        <v>0</v>
      </c>
      <c r="AI13">
        <v>0</v>
      </c>
      <c r="AJ13" s="111"/>
    </row>
    <row r="14" spans="1:36" ht="16" customHeight="1">
      <c r="A14" s="118">
        <v>6</v>
      </c>
      <c r="B14" s="119" t="s">
        <v>56</v>
      </c>
      <c r="C14" s="101" t="s">
        <v>249</v>
      </c>
      <c r="D14" s="101" t="s">
        <v>250</v>
      </c>
      <c r="E14" s="101" t="s">
        <v>351</v>
      </c>
      <c r="F14" s="120">
        <v>0.12</v>
      </c>
      <c r="G14" s="121" t="s">
        <v>50</v>
      </c>
      <c r="H14" s="125">
        <v>45183</v>
      </c>
      <c r="I14" s="122">
        <v>46734</v>
      </c>
      <c r="J14" s="121">
        <v>81153600</v>
      </c>
      <c r="K14" s="121">
        <v>60505181</v>
      </c>
      <c r="L14">
        <v>28</v>
      </c>
      <c r="M14" s="123">
        <v>57462392</v>
      </c>
      <c r="N14" s="123">
        <v>56320586</v>
      </c>
      <c r="O14" s="124">
        <v>45304</v>
      </c>
      <c r="P14" s="124">
        <v>46734</v>
      </c>
      <c r="Q14" s="124">
        <v>45851</v>
      </c>
      <c r="R14" s="123">
        <v>2285640</v>
      </c>
      <c r="S14" s="128">
        <v>45908</v>
      </c>
      <c r="T14" s="123">
        <v>2258407</v>
      </c>
      <c r="U14" s="126">
        <v>45887</v>
      </c>
      <c r="V14" s="123">
        <v>1141806</v>
      </c>
      <c r="W14" s="123">
        <v>504373</v>
      </c>
      <c r="X14" s="123">
        <v>0</v>
      </c>
      <c r="Y14" s="123">
        <v>0</v>
      </c>
      <c r="Z14" s="123">
        <v>0</v>
      </c>
      <c r="AA14" s="123">
        <v>0</v>
      </c>
      <c r="AB14" s="123">
        <v>0</v>
      </c>
      <c r="AC14" s="123">
        <v>1646179</v>
      </c>
      <c r="AD14" s="123">
        <v>3546882</v>
      </c>
      <c r="AE14" s="123">
        <v>454142</v>
      </c>
      <c r="AF14" s="123">
        <v>4001024</v>
      </c>
      <c r="AG14">
        <v>49</v>
      </c>
      <c r="AH14" s="123">
        <v>0</v>
      </c>
      <c r="AI14">
        <v>0</v>
      </c>
      <c r="AJ14" s="111"/>
    </row>
    <row r="15" spans="1:36" ht="16" customHeight="1">
      <c r="A15" s="118">
        <v>7</v>
      </c>
      <c r="B15" s="119" t="s">
        <v>57</v>
      </c>
      <c r="C15" s="101" t="s">
        <v>251</v>
      </c>
      <c r="D15" s="101" t="s">
        <v>252</v>
      </c>
      <c r="E15" s="101" t="s">
        <v>352</v>
      </c>
      <c r="F15" s="120">
        <v>9.5000000000000001E-2</v>
      </c>
      <c r="G15" s="121" t="s">
        <v>50</v>
      </c>
      <c r="H15" s="125">
        <v>44405</v>
      </c>
      <c r="I15" s="122">
        <v>45860</v>
      </c>
      <c r="J15" s="121">
        <v>139700894</v>
      </c>
      <c r="K15" s="121">
        <v>13987911</v>
      </c>
      <c r="L15">
        <v>0</v>
      </c>
      <c r="M15" s="123">
        <v>0</v>
      </c>
      <c r="N15" s="123">
        <v>0</v>
      </c>
      <c r="O15" s="124">
        <v>44430</v>
      </c>
      <c r="P15" s="124">
        <v>45860</v>
      </c>
      <c r="Q15" s="124">
        <v>45860</v>
      </c>
      <c r="R15" s="123">
        <v>3579727</v>
      </c>
      <c r="S15" s="128"/>
      <c r="T15" s="123">
        <v>0</v>
      </c>
      <c r="U15" s="126">
        <v>45860</v>
      </c>
      <c r="V15" s="123">
        <v>0</v>
      </c>
      <c r="W15" s="123">
        <v>0</v>
      </c>
      <c r="X15" s="123">
        <v>0</v>
      </c>
      <c r="Y15" s="123">
        <v>0</v>
      </c>
      <c r="Z15" s="123">
        <v>0</v>
      </c>
      <c r="AA15" s="123">
        <v>0</v>
      </c>
      <c r="AB15" s="123">
        <v>0</v>
      </c>
      <c r="AC15" s="123">
        <v>0</v>
      </c>
      <c r="AD15" s="123">
        <v>0</v>
      </c>
      <c r="AE15" s="123">
        <v>0</v>
      </c>
      <c r="AF15" s="123">
        <v>0</v>
      </c>
      <c r="AG15">
        <v>0</v>
      </c>
      <c r="AH15" s="123">
        <v>0</v>
      </c>
      <c r="AI15">
        <v>0</v>
      </c>
      <c r="AJ15" s="111"/>
    </row>
    <row r="16" spans="1:36" ht="16" customHeight="1">
      <c r="A16" s="118">
        <v>8</v>
      </c>
      <c r="B16" s="119" t="s">
        <v>58</v>
      </c>
      <c r="C16" s="101" t="s">
        <v>253</v>
      </c>
      <c r="D16" s="101" t="s">
        <v>254</v>
      </c>
      <c r="E16" s="101" t="s">
        <v>352</v>
      </c>
      <c r="F16" s="120">
        <v>7.2999999999999995E-2</v>
      </c>
      <c r="G16" s="121" t="s">
        <v>50</v>
      </c>
      <c r="H16" s="125">
        <v>44042</v>
      </c>
      <c r="I16" s="122">
        <v>45867</v>
      </c>
      <c r="J16" s="121">
        <v>12000000</v>
      </c>
      <c r="K16" s="121">
        <v>1193392</v>
      </c>
      <c r="L16">
        <v>0</v>
      </c>
      <c r="M16" s="123">
        <v>0</v>
      </c>
      <c r="N16" s="123">
        <v>0</v>
      </c>
      <c r="O16" s="124">
        <v>44072</v>
      </c>
      <c r="P16" s="124">
        <v>45867</v>
      </c>
      <c r="Q16" s="124">
        <v>45867</v>
      </c>
      <c r="R16" s="123">
        <v>243343</v>
      </c>
      <c r="S16" s="128"/>
      <c r="T16" s="123">
        <v>0</v>
      </c>
      <c r="U16" s="126">
        <v>45867</v>
      </c>
      <c r="V16" s="123">
        <v>0</v>
      </c>
      <c r="W16" s="123">
        <v>0</v>
      </c>
      <c r="X16" s="123">
        <v>0</v>
      </c>
      <c r="Y16" s="123">
        <v>0</v>
      </c>
      <c r="Z16" s="123">
        <v>0</v>
      </c>
      <c r="AA16" s="123">
        <v>0</v>
      </c>
      <c r="AB16" s="123">
        <v>0</v>
      </c>
      <c r="AC16" s="123">
        <v>0</v>
      </c>
      <c r="AD16" s="123">
        <v>0</v>
      </c>
      <c r="AE16" s="123">
        <v>0</v>
      </c>
      <c r="AF16" s="123">
        <v>0</v>
      </c>
      <c r="AG16">
        <v>0</v>
      </c>
      <c r="AH16" s="123">
        <v>0</v>
      </c>
      <c r="AI16">
        <v>0</v>
      </c>
      <c r="AJ16" s="111"/>
    </row>
    <row r="17" spans="1:36" ht="16" customHeight="1">
      <c r="A17" s="118">
        <v>9</v>
      </c>
      <c r="B17" s="119" t="s">
        <v>59</v>
      </c>
      <c r="C17" s="101" t="s">
        <v>255</v>
      </c>
      <c r="D17" s="101" t="s">
        <v>256</v>
      </c>
      <c r="E17" s="101" t="s">
        <v>352</v>
      </c>
      <c r="F17" s="120">
        <v>0.11</v>
      </c>
      <c r="G17" s="121" t="s">
        <v>50</v>
      </c>
      <c r="H17" s="125">
        <v>44811</v>
      </c>
      <c r="I17" s="122">
        <v>45906</v>
      </c>
      <c r="J17" s="121">
        <v>17136000</v>
      </c>
      <c r="K17" s="121">
        <v>3302371</v>
      </c>
      <c r="L17">
        <v>1</v>
      </c>
      <c r="M17" s="123">
        <v>1122962</v>
      </c>
      <c r="N17" s="123">
        <v>593427</v>
      </c>
      <c r="O17" s="124">
        <v>44840</v>
      </c>
      <c r="P17" s="124">
        <v>45906</v>
      </c>
      <c r="Q17" s="124">
        <v>45875</v>
      </c>
      <c r="R17" s="123">
        <v>571027</v>
      </c>
      <c r="S17" s="128">
        <v>45906</v>
      </c>
      <c r="T17" s="123">
        <v>571027</v>
      </c>
      <c r="U17" s="126">
        <v>45877</v>
      </c>
      <c r="V17" s="123">
        <v>529535</v>
      </c>
      <c r="W17" s="123">
        <v>10294</v>
      </c>
      <c r="X17" s="123">
        <v>0</v>
      </c>
      <c r="Y17" s="123">
        <v>0</v>
      </c>
      <c r="Z17" s="123">
        <v>0</v>
      </c>
      <c r="AA17" s="123">
        <v>0</v>
      </c>
      <c r="AB17" s="123">
        <v>0</v>
      </c>
      <c r="AC17" s="123">
        <v>539829</v>
      </c>
      <c r="AD17" s="123">
        <v>0</v>
      </c>
      <c r="AE17" s="123">
        <v>0</v>
      </c>
      <c r="AF17" s="123">
        <v>0</v>
      </c>
      <c r="AG17">
        <v>0</v>
      </c>
      <c r="AH17" s="123">
        <v>0</v>
      </c>
      <c r="AI17">
        <v>0</v>
      </c>
      <c r="AJ17" s="111"/>
    </row>
    <row r="18" spans="1:36" ht="16" customHeight="1">
      <c r="A18" s="118">
        <v>10</v>
      </c>
      <c r="B18" s="119" t="s">
        <v>60</v>
      </c>
      <c r="C18" s="101" t="s">
        <v>257</v>
      </c>
      <c r="D18" s="101" t="s">
        <v>258</v>
      </c>
      <c r="E18" s="101" t="s">
        <v>352</v>
      </c>
      <c r="F18" s="120">
        <v>0.08</v>
      </c>
      <c r="G18" s="121" t="s">
        <v>61</v>
      </c>
      <c r="H18" s="125">
        <v>44175</v>
      </c>
      <c r="I18" s="122">
        <v>45994</v>
      </c>
      <c r="J18" s="121">
        <v>50000000</v>
      </c>
      <c r="K18" s="121">
        <v>9331103</v>
      </c>
      <c r="L18">
        <v>2</v>
      </c>
      <c r="M18" s="123">
        <v>7370053</v>
      </c>
      <c r="N18" s="123">
        <v>6288172</v>
      </c>
      <c r="O18" s="124">
        <v>44350</v>
      </c>
      <c r="P18" s="124">
        <v>45994</v>
      </c>
      <c r="Q18" s="124">
        <v>45811</v>
      </c>
      <c r="R18" s="123">
        <v>3284150</v>
      </c>
      <c r="S18" s="128">
        <v>45903</v>
      </c>
      <c r="T18" s="123">
        <v>0</v>
      </c>
      <c r="U18" s="126">
        <v>45875</v>
      </c>
      <c r="V18" s="123">
        <v>1081881</v>
      </c>
      <c r="W18" s="123">
        <v>0</v>
      </c>
      <c r="X18" s="123">
        <v>0</v>
      </c>
      <c r="Y18" s="123">
        <v>0</v>
      </c>
      <c r="Z18" s="123">
        <v>0</v>
      </c>
      <c r="AA18" s="123">
        <v>0</v>
      </c>
      <c r="AB18" s="123">
        <v>0</v>
      </c>
      <c r="AC18" s="123">
        <v>1081881</v>
      </c>
      <c r="AD18" s="123">
        <v>0</v>
      </c>
      <c r="AE18" s="123">
        <v>0</v>
      </c>
      <c r="AF18" s="123">
        <v>0</v>
      </c>
      <c r="AG18">
        <v>0</v>
      </c>
      <c r="AH18" s="123">
        <v>0</v>
      </c>
      <c r="AI18">
        <v>0</v>
      </c>
      <c r="AJ18" s="111"/>
    </row>
    <row r="19" spans="1:36" ht="16" customHeight="1">
      <c r="A19" s="118">
        <v>11</v>
      </c>
      <c r="B19" s="119" t="s">
        <v>62</v>
      </c>
      <c r="C19" s="101" t="s">
        <v>259</v>
      </c>
      <c r="D19" s="101" t="s">
        <v>260</v>
      </c>
      <c r="E19" s="101" t="s">
        <v>352</v>
      </c>
      <c r="F19" s="120">
        <v>0.11</v>
      </c>
      <c r="G19" s="121" t="s">
        <v>50</v>
      </c>
      <c r="H19" s="125">
        <v>44914</v>
      </c>
      <c r="I19" s="122">
        <v>46010</v>
      </c>
      <c r="J19" s="121">
        <v>20000000</v>
      </c>
      <c r="K19" s="121">
        <v>5696150</v>
      </c>
      <c r="L19">
        <v>4</v>
      </c>
      <c r="M19" s="123">
        <v>3227907</v>
      </c>
      <c r="N19" s="123">
        <v>2595213</v>
      </c>
      <c r="O19" s="124">
        <v>44945</v>
      </c>
      <c r="P19" s="124">
        <v>46010</v>
      </c>
      <c r="Q19" s="124">
        <v>45888</v>
      </c>
      <c r="R19" s="123">
        <v>665242</v>
      </c>
      <c r="S19" s="128">
        <v>45919</v>
      </c>
      <c r="T19" s="123">
        <v>665242</v>
      </c>
      <c r="U19" s="126">
        <v>45888</v>
      </c>
      <c r="V19" s="123">
        <v>632694</v>
      </c>
      <c r="W19" s="123">
        <v>29589</v>
      </c>
      <c r="X19" s="123">
        <v>0</v>
      </c>
      <c r="Y19" s="123">
        <v>0</v>
      </c>
      <c r="Z19" s="123">
        <v>0</v>
      </c>
      <c r="AA19" s="123">
        <v>0</v>
      </c>
      <c r="AB19" s="123">
        <v>0</v>
      </c>
      <c r="AC19" s="123">
        <v>662283</v>
      </c>
      <c r="AD19" s="123">
        <v>0</v>
      </c>
      <c r="AE19" s="123">
        <v>0</v>
      </c>
      <c r="AF19" s="123">
        <v>0</v>
      </c>
      <c r="AG19">
        <v>0</v>
      </c>
      <c r="AH19" s="123">
        <v>0</v>
      </c>
      <c r="AI19">
        <v>0</v>
      </c>
      <c r="AJ19" s="111"/>
    </row>
    <row r="20" spans="1:36" ht="16" customHeight="1">
      <c r="A20" s="118">
        <v>12</v>
      </c>
      <c r="B20" s="119" t="s">
        <v>63</v>
      </c>
      <c r="C20" s="101" t="s">
        <v>261</v>
      </c>
      <c r="D20" s="101" t="s">
        <v>262</v>
      </c>
      <c r="E20" s="101" t="s">
        <v>352</v>
      </c>
      <c r="F20" s="120">
        <v>7.0000000000000007E-2</v>
      </c>
      <c r="G20" s="121" t="s">
        <v>64</v>
      </c>
      <c r="H20" s="125">
        <v>44963</v>
      </c>
      <c r="I20" s="122">
        <v>46059</v>
      </c>
      <c r="J20" s="121">
        <v>75000000</v>
      </c>
      <c r="K20" s="121">
        <v>26875681</v>
      </c>
      <c r="L20">
        <v>1</v>
      </c>
      <c r="M20" s="123">
        <v>26875681</v>
      </c>
      <c r="N20" s="123">
        <v>26875681</v>
      </c>
      <c r="O20" s="124">
        <v>45328</v>
      </c>
      <c r="P20" s="124">
        <v>46059</v>
      </c>
      <c r="Q20" s="124">
        <v>45694</v>
      </c>
      <c r="R20" s="123">
        <v>29053726</v>
      </c>
      <c r="S20" s="128"/>
      <c r="T20" s="123">
        <v>0</v>
      </c>
      <c r="U20" s="126">
        <v>45712</v>
      </c>
      <c r="V20" s="123">
        <v>0</v>
      </c>
      <c r="W20" s="123">
        <v>0</v>
      </c>
      <c r="X20" s="123">
        <v>0</v>
      </c>
      <c r="Y20" s="123">
        <v>0</v>
      </c>
      <c r="Z20" s="123">
        <v>0</v>
      </c>
      <c r="AA20" s="123">
        <v>0</v>
      </c>
      <c r="AB20" s="123">
        <v>0</v>
      </c>
      <c r="AC20" s="123">
        <v>0</v>
      </c>
      <c r="AD20" s="123">
        <v>0</v>
      </c>
      <c r="AE20" s="123">
        <v>0</v>
      </c>
      <c r="AF20" s="123">
        <v>0</v>
      </c>
      <c r="AG20">
        <v>0</v>
      </c>
      <c r="AH20" s="123">
        <v>0</v>
      </c>
      <c r="AI20">
        <v>0</v>
      </c>
      <c r="AJ20" s="111"/>
    </row>
    <row r="21" spans="1:36" ht="16" customHeight="1">
      <c r="A21" s="118">
        <v>13</v>
      </c>
      <c r="B21" s="119" t="s">
        <v>65</v>
      </c>
      <c r="C21" s="101" t="s">
        <v>66</v>
      </c>
      <c r="D21" s="101" t="s">
        <v>67</v>
      </c>
      <c r="E21" s="101" t="s">
        <v>178</v>
      </c>
      <c r="F21" s="120">
        <v>0.12</v>
      </c>
      <c r="G21" s="121" t="s">
        <v>68</v>
      </c>
      <c r="H21" s="125">
        <v>45063</v>
      </c>
      <c r="I21" s="122">
        <v>46167</v>
      </c>
      <c r="J21" s="121">
        <v>50000000</v>
      </c>
      <c r="K21" s="121">
        <v>21983771</v>
      </c>
      <c r="L21">
        <v>9</v>
      </c>
      <c r="M21" s="123">
        <v>16066616</v>
      </c>
      <c r="N21" s="123">
        <v>14766428</v>
      </c>
      <c r="O21" s="124">
        <v>45102</v>
      </c>
      <c r="P21" s="124">
        <v>46167</v>
      </c>
      <c r="Q21" s="124">
        <v>45894</v>
      </c>
      <c r="R21" s="123">
        <v>1715598</v>
      </c>
      <c r="S21" s="128">
        <v>45925</v>
      </c>
      <c r="T21" s="123">
        <v>1715598</v>
      </c>
      <c r="U21" s="126">
        <v>45895</v>
      </c>
      <c r="V21" s="123">
        <v>1300188</v>
      </c>
      <c r="W21" s="123">
        <v>160666</v>
      </c>
      <c r="X21" s="123">
        <v>0</v>
      </c>
      <c r="Y21" s="123">
        <v>0</v>
      </c>
      <c r="Z21" s="123">
        <v>0</v>
      </c>
      <c r="AA21" s="123">
        <v>0</v>
      </c>
      <c r="AB21" s="123">
        <v>0</v>
      </c>
      <c r="AC21" s="123">
        <v>1460854</v>
      </c>
      <c r="AD21" s="123">
        <v>0</v>
      </c>
      <c r="AE21" s="123">
        <v>0</v>
      </c>
      <c r="AF21" s="123">
        <v>0</v>
      </c>
      <c r="AG21">
        <v>0</v>
      </c>
      <c r="AH21" s="123">
        <v>0</v>
      </c>
      <c r="AI21">
        <v>0</v>
      </c>
      <c r="AJ21" s="111"/>
    </row>
    <row r="22" spans="1:36" ht="16" customHeight="1">
      <c r="A22" s="118">
        <v>14</v>
      </c>
      <c r="B22" s="119" t="s">
        <v>69</v>
      </c>
      <c r="C22" s="101" t="s">
        <v>70</v>
      </c>
      <c r="D22" s="101" t="s">
        <v>71</v>
      </c>
      <c r="E22" s="101" t="s">
        <v>178</v>
      </c>
      <c r="F22" s="120">
        <v>0.08</v>
      </c>
      <c r="G22" s="121" t="s">
        <v>68</v>
      </c>
      <c r="H22" s="125">
        <v>45002</v>
      </c>
      <c r="I22" s="122">
        <v>47598</v>
      </c>
      <c r="J22" s="121">
        <v>235000000</v>
      </c>
      <c r="K22" s="121">
        <v>185169148</v>
      </c>
      <c r="L22">
        <v>56</v>
      </c>
      <c r="M22" s="123">
        <v>175548547</v>
      </c>
      <c r="N22" s="123">
        <v>173095910</v>
      </c>
      <c r="O22" s="124">
        <v>45041</v>
      </c>
      <c r="P22" s="124">
        <v>47598</v>
      </c>
      <c r="Q22" s="124">
        <v>45894</v>
      </c>
      <c r="R22" s="123">
        <v>3833619</v>
      </c>
      <c r="S22" s="128">
        <v>45925</v>
      </c>
      <c r="T22" s="123">
        <v>3833619</v>
      </c>
      <c r="U22" s="126">
        <v>45894</v>
      </c>
      <c r="V22" s="123">
        <v>2452637</v>
      </c>
      <c r="W22" s="123">
        <v>1170324</v>
      </c>
      <c r="X22" s="123">
        <v>0</v>
      </c>
      <c r="Y22" s="123">
        <v>0</v>
      </c>
      <c r="Z22" s="123">
        <v>0</v>
      </c>
      <c r="AA22" s="123">
        <v>0</v>
      </c>
      <c r="AB22" s="123">
        <v>0</v>
      </c>
      <c r="AC22" s="123">
        <v>3622961</v>
      </c>
      <c r="AD22" s="123">
        <v>0</v>
      </c>
      <c r="AE22" s="123">
        <v>0</v>
      </c>
      <c r="AF22" s="123">
        <v>0</v>
      </c>
      <c r="AG22">
        <v>0</v>
      </c>
      <c r="AH22" s="123">
        <v>0</v>
      </c>
      <c r="AI22">
        <v>0</v>
      </c>
      <c r="AJ22" s="111"/>
    </row>
    <row r="23" spans="1:36" ht="16" customHeight="1">
      <c r="A23" s="118">
        <v>15</v>
      </c>
      <c r="B23" s="119" t="s">
        <v>72</v>
      </c>
      <c r="C23" s="101" t="s">
        <v>263</v>
      </c>
      <c r="D23" s="101" t="s">
        <v>264</v>
      </c>
      <c r="E23" s="101" t="s">
        <v>353</v>
      </c>
      <c r="F23" s="120">
        <v>7.4999999999999997E-2</v>
      </c>
      <c r="G23" s="121" t="s">
        <v>73</v>
      </c>
      <c r="H23" s="125">
        <v>44720</v>
      </c>
      <c r="I23" s="122">
        <v>45805</v>
      </c>
      <c r="J23" s="121">
        <v>400000000</v>
      </c>
      <c r="K23" s="121">
        <v>37389903</v>
      </c>
      <c r="L23">
        <v>0</v>
      </c>
      <c r="M23" s="123">
        <v>1218090</v>
      </c>
      <c r="N23" s="123">
        <v>1218090</v>
      </c>
      <c r="O23" s="124">
        <v>44740</v>
      </c>
      <c r="P23" s="124">
        <v>45805</v>
      </c>
      <c r="Q23" s="124">
        <v>45805</v>
      </c>
      <c r="R23" s="123">
        <v>12639944</v>
      </c>
      <c r="S23" s="128"/>
      <c r="T23" s="123">
        <v>0</v>
      </c>
      <c r="U23" s="126">
        <v>45859</v>
      </c>
      <c r="V23" s="123">
        <v>0</v>
      </c>
      <c r="W23" s="123">
        <v>0</v>
      </c>
      <c r="X23" s="123">
        <v>0</v>
      </c>
      <c r="Y23" s="123">
        <v>0</v>
      </c>
      <c r="Z23" s="123">
        <v>0</v>
      </c>
      <c r="AA23" s="123">
        <v>0</v>
      </c>
      <c r="AB23" s="123">
        <v>0</v>
      </c>
      <c r="AC23" s="123">
        <v>0</v>
      </c>
      <c r="AD23" s="123">
        <v>0</v>
      </c>
      <c r="AE23" s="123">
        <v>0</v>
      </c>
      <c r="AF23" s="123">
        <v>0</v>
      </c>
      <c r="AG23">
        <v>0</v>
      </c>
      <c r="AH23" s="123">
        <v>0</v>
      </c>
      <c r="AI23">
        <v>0</v>
      </c>
      <c r="AJ23" s="111"/>
    </row>
    <row r="24" spans="1:36" ht="16" customHeight="1">
      <c r="A24" s="118">
        <v>16</v>
      </c>
      <c r="B24" s="119" t="s">
        <v>74</v>
      </c>
      <c r="C24" s="101" t="s">
        <v>265</v>
      </c>
      <c r="D24" s="101" t="s">
        <v>266</v>
      </c>
      <c r="E24" s="101" t="s">
        <v>353</v>
      </c>
      <c r="F24" s="120">
        <v>0.08</v>
      </c>
      <c r="G24" s="121" t="s">
        <v>73</v>
      </c>
      <c r="H24" s="125">
        <v>44818</v>
      </c>
      <c r="I24" s="122">
        <v>45897</v>
      </c>
      <c r="J24" s="121">
        <v>100000000</v>
      </c>
      <c r="K24" s="121">
        <v>18667592</v>
      </c>
      <c r="L24">
        <v>0</v>
      </c>
      <c r="M24" s="123">
        <v>3172002</v>
      </c>
      <c r="N24" s="123">
        <v>3172002</v>
      </c>
      <c r="O24" s="124">
        <v>44832</v>
      </c>
      <c r="P24" s="124">
        <v>45897</v>
      </c>
      <c r="Q24" s="124">
        <v>45897</v>
      </c>
      <c r="R24" s="123">
        <v>3197175</v>
      </c>
      <c r="S24" s="128">
        <v>45902</v>
      </c>
      <c r="T24" s="123">
        <v>3197175</v>
      </c>
      <c r="U24" s="126">
        <v>45898</v>
      </c>
      <c r="V24" s="123">
        <v>0</v>
      </c>
      <c r="W24" s="123">
        <v>1556076</v>
      </c>
      <c r="X24" s="123">
        <v>21157</v>
      </c>
      <c r="Y24" s="123">
        <v>0</v>
      </c>
      <c r="Z24" s="123">
        <v>0</v>
      </c>
      <c r="AA24" s="123">
        <v>0</v>
      </c>
      <c r="AB24" s="123">
        <v>0</v>
      </c>
      <c r="AC24" s="123">
        <v>1577233</v>
      </c>
      <c r="AD24" s="123">
        <v>0</v>
      </c>
      <c r="AE24" s="123">
        <v>1615926</v>
      </c>
      <c r="AF24" s="123">
        <v>1615926</v>
      </c>
      <c r="AG24">
        <v>3</v>
      </c>
      <c r="AH24" s="123">
        <v>0</v>
      </c>
      <c r="AI24">
        <v>0</v>
      </c>
      <c r="AJ24" s="111"/>
    </row>
    <row r="25" spans="1:36" ht="16" customHeight="1">
      <c r="A25" s="118">
        <v>17</v>
      </c>
      <c r="B25" s="119" t="s">
        <v>75</v>
      </c>
      <c r="C25" s="101" t="s">
        <v>267</v>
      </c>
      <c r="D25" s="101" t="s">
        <v>268</v>
      </c>
      <c r="E25" s="101" t="s">
        <v>353</v>
      </c>
      <c r="F25" s="120">
        <v>7.4999999999999997E-2</v>
      </c>
      <c r="G25" s="121" t="s">
        <v>73</v>
      </c>
      <c r="H25" s="125">
        <v>44697</v>
      </c>
      <c r="I25" s="122">
        <v>45928</v>
      </c>
      <c r="J25" s="121">
        <v>273000000</v>
      </c>
      <c r="K25" s="121">
        <v>53693501</v>
      </c>
      <c r="L25">
        <v>1</v>
      </c>
      <c r="M25" s="123">
        <v>15621451</v>
      </c>
      <c r="N25" s="123">
        <v>7839189</v>
      </c>
      <c r="O25" s="124">
        <v>44740</v>
      </c>
      <c r="P25" s="124">
        <v>45928</v>
      </c>
      <c r="Q25" s="124">
        <v>45897</v>
      </c>
      <c r="R25" s="123">
        <v>7896494</v>
      </c>
      <c r="S25" s="128">
        <v>45928</v>
      </c>
      <c r="T25" s="123">
        <v>7896494</v>
      </c>
      <c r="U25" s="126">
        <v>45897</v>
      </c>
      <c r="V25" s="123">
        <v>7782262</v>
      </c>
      <c r="W25" s="123">
        <v>97634</v>
      </c>
      <c r="X25" s="123">
        <v>0</v>
      </c>
      <c r="Y25" s="123">
        <v>0</v>
      </c>
      <c r="Z25" s="123">
        <v>0</v>
      </c>
      <c r="AA25" s="123">
        <v>0</v>
      </c>
      <c r="AB25" s="123">
        <v>0</v>
      </c>
      <c r="AC25" s="123">
        <v>7879896</v>
      </c>
      <c r="AD25" s="123">
        <v>0</v>
      </c>
      <c r="AE25" s="123">
        <v>0</v>
      </c>
      <c r="AF25" s="123">
        <v>0</v>
      </c>
      <c r="AG25">
        <v>0</v>
      </c>
      <c r="AH25" s="123">
        <v>0</v>
      </c>
      <c r="AI25">
        <v>0</v>
      </c>
      <c r="AJ25" s="111"/>
    </row>
    <row r="26" spans="1:36" ht="16" customHeight="1">
      <c r="A26" s="118">
        <v>18</v>
      </c>
      <c r="B26" s="119" t="s">
        <v>76</v>
      </c>
      <c r="C26" s="101" t="s">
        <v>269</v>
      </c>
      <c r="D26" s="101" t="s">
        <v>71</v>
      </c>
      <c r="E26" s="101" t="s">
        <v>353</v>
      </c>
      <c r="F26" s="120">
        <v>0.08</v>
      </c>
      <c r="G26" s="121" t="s">
        <v>77</v>
      </c>
      <c r="H26" s="125">
        <v>44726</v>
      </c>
      <c r="I26" s="122">
        <v>45989</v>
      </c>
      <c r="J26" s="121">
        <v>1300000000</v>
      </c>
      <c r="K26" s="121">
        <v>581974611</v>
      </c>
      <c r="L26">
        <v>1</v>
      </c>
      <c r="M26" s="123">
        <v>379127053</v>
      </c>
      <c r="N26" s="123">
        <v>379127053</v>
      </c>
      <c r="O26" s="124">
        <v>44801</v>
      </c>
      <c r="P26" s="124">
        <v>45989</v>
      </c>
      <c r="Q26" s="124">
        <v>45897</v>
      </c>
      <c r="R26" s="123">
        <v>110215833</v>
      </c>
      <c r="S26" s="128">
        <v>45902</v>
      </c>
      <c r="T26" s="123">
        <v>110215833</v>
      </c>
      <c r="U26" s="126">
        <v>45898</v>
      </c>
      <c r="V26" s="123">
        <v>0</v>
      </c>
      <c r="W26" s="123">
        <v>1077177</v>
      </c>
      <c r="X26" s="123">
        <v>0</v>
      </c>
      <c r="Y26" s="123">
        <v>0</v>
      </c>
      <c r="Z26" s="123">
        <v>0</v>
      </c>
      <c r="AA26" s="123">
        <v>0</v>
      </c>
      <c r="AB26" s="123">
        <v>0</v>
      </c>
      <c r="AC26" s="123">
        <v>1077177</v>
      </c>
      <c r="AD26" s="123">
        <v>271672644</v>
      </c>
      <c r="AE26" s="123">
        <v>0</v>
      </c>
      <c r="AF26" s="123">
        <v>271672644</v>
      </c>
      <c r="AG26">
        <v>3</v>
      </c>
      <c r="AH26" s="123">
        <v>0</v>
      </c>
      <c r="AI26">
        <v>0</v>
      </c>
      <c r="AJ26" s="111"/>
    </row>
    <row r="27" spans="1:36" ht="16" customHeight="1">
      <c r="A27" s="118">
        <v>19</v>
      </c>
      <c r="B27" s="119" t="s">
        <v>78</v>
      </c>
      <c r="C27" s="101" t="s">
        <v>270</v>
      </c>
      <c r="D27" s="101" t="s">
        <v>260</v>
      </c>
      <c r="E27" s="101" t="s">
        <v>353</v>
      </c>
      <c r="F27" s="120">
        <v>7.4999999999999997E-2</v>
      </c>
      <c r="G27" s="121" t="s">
        <v>73</v>
      </c>
      <c r="H27" s="125">
        <v>44215</v>
      </c>
      <c r="I27" s="122">
        <v>46050</v>
      </c>
      <c r="J27" s="121">
        <v>150000000</v>
      </c>
      <c r="K27" s="121">
        <v>32622685</v>
      </c>
      <c r="L27">
        <v>5</v>
      </c>
      <c r="M27" s="123">
        <v>18117871</v>
      </c>
      <c r="N27" s="123">
        <v>15152959</v>
      </c>
      <c r="O27" s="124">
        <v>44255</v>
      </c>
      <c r="P27" s="124">
        <v>46050</v>
      </c>
      <c r="Q27" s="124">
        <v>45897</v>
      </c>
      <c r="R27" s="123">
        <v>3097399</v>
      </c>
      <c r="S27" s="128">
        <v>45928</v>
      </c>
      <c r="T27" s="123">
        <v>3097399</v>
      </c>
      <c r="U27" s="126">
        <v>45897</v>
      </c>
      <c r="V27" s="123">
        <v>2964912</v>
      </c>
      <c r="W27" s="123">
        <v>113237</v>
      </c>
      <c r="X27" s="123">
        <v>0</v>
      </c>
      <c r="Y27" s="123">
        <v>0</v>
      </c>
      <c r="Z27" s="123">
        <v>0</v>
      </c>
      <c r="AA27" s="123">
        <v>0</v>
      </c>
      <c r="AB27" s="123">
        <v>0</v>
      </c>
      <c r="AC27" s="123">
        <v>3078149</v>
      </c>
      <c r="AD27" s="123">
        <v>0</v>
      </c>
      <c r="AE27" s="123">
        <v>0</v>
      </c>
      <c r="AF27" s="123">
        <v>0</v>
      </c>
      <c r="AG27">
        <v>0</v>
      </c>
      <c r="AH27" s="123">
        <v>0</v>
      </c>
      <c r="AI27">
        <v>0</v>
      </c>
      <c r="AJ27" s="111"/>
    </row>
    <row r="28" spans="1:36" ht="16" customHeight="1">
      <c r="A28" s="118">
        <v>20</v>
      </c>
      <c r="B28" s="119" t="s">
        <v>79</v>
      </c>
      <c r="C28" s="101" t="s">
        <v>271</v>
      </c>
      <c r="D28" s="101" t="s">
        <v>272</v>
      </c>
      <c r="E28" s="101" t="s">
        <v>353</v>
      </c>
      <c r="F28" s="120">
        <v>7.4999999999999997E-2</v>
      </c>
      <c r="G28" s="121" t="s">
        <v>73</v>
      </c>
      <c r="H28" s="125">
        <v>44578</v>
      </c>
      <c r="I28" s="122">
        <v>46050</v>
      </c>
      <c r="J28" s="121">
        <v>100000000</v>
      </c>
      <c r="K28" s="121">
        <v>26097265</v>
      </c>
      <c r="L28">
        <v>5</v>
      </c>
      <c r="M28" s="123">
        <v>15060667</v>
      </c>
      <c r="N28" s="123">
        <v>12121964</v>
      </c>
      <c r="O28" s="124">
        <v>44620</v>
      </c>
      <c r="P28" s="124">
        <v>46050</v>
      </c>
      <c r="Q28" s="124">
        <v>45897</v>
      </c>
      <c r="R28" s="123">
        <v>2477834</v>
      </c>
      <c r="S28" s="128">
        <v>45928</v>
      </c>
      <c r="T28" s="123">
        <v>2477834</v>
      </c>
      <c r="U28" s="126">
        <v>45897</v>
      </c>
      <c r="V28" s="123">
        <v>2938703</v>
      </c>
      <c r="W28" s="123">
        <v>90586</v>
      </c>
      <c r="X28" s="123">
        <v>0</v>
      </c>
      <c r="Y28" s="123">
        <v>0</v>
      </c>
      <c r="Z28" s="123">
        <v>0</v>
      </c>
      <c r="AA28" s="123">
        <v>0</v>
      </c>
      <c r="AB28" s="123">
        <v>0</v>
      </c>
      <c r="AC28" s="123">
        <v>3029289</v>
      </c>
      <c r="AD28" s="123">
        <v>0</v>
      </c>
      <c r="AE28" s="123">
        <v>0</v>
      </c>
      <c r="AF28" s="123">
        <v>0</v>
      </c>
      <c r="AG28">
        <v>0</v>
      </c>
      <c r="AH28" s="123">
        <v>0</v>
      </c>
      <c r="AI28">
        <v>0</v>
      </c>
      <c r="AJ28" s="111"/>
    </row>
    <row r="29" spans="1:36" ht="16" customHeight="1">
      <c r="A29" s="118">
        <v>21</v>
      </c>
      <c r="B29" s="119" t="s">
        <v>80</v>
      </c>
      <c r="C29" s="101" t="s">
        <v>273</v>
      </c>
      <c r="D29" s="101" t="s">
        <v>268</v>
      </c>
      <c r="E29" s="101" t="s">
        <v>353</v>
      </c>
      <c r="F29" s="120">
        <v>8.5000000000000006E-2</v>
      </c>
      <c r="G29" s="121" t="s">
        <v>73</v>
      </c>
      <c r="H29" s="125">
        <v>44867</v>
      </c>
      <c r="I29" s="122">
        <v>46050</v>
      </c>
      <c r="J29" s="121">
        <v>90000000</v>
      </c>
      <c r="K29" s="121">
        <v>30387182</v>
      </c>
      <c r="L29">
        <v>5</v>
      </c>
      <c r="M29" s="123">
        <v>16916298</v>
      </c>
      <c r="N29" s="123">
        <v>14154769</v>
      </c>
      <c r="O29" s="124">
        <v>44893</v>
      </c>
      <c r="P29" s="124">
        <v>46050</v>
      </c>
      <c r="Q29" s="124">
        <v>45897</v>
      </c>
      <c r="R29" s="123">
        <v>2901723</v>
      </c>
      <c r="S29" s="128">
        <v>45928</v>
      </c>
      <c r="T29" s="123">
        <v>2901723</v>
      </c>
      <c r="U29" s="126">
        <v>45897</v>
      </c>
      <c r="V29" s="123">
        <v>2761529</v>
      </c>
      <c r="W29" s="123">
        <v>119824</v>
      </c>
      <c r="X29" s="123">
        <v>0</v>
      </c>
      <c r="Y29" s="123">
        <v>0</v>
      </c>
      <c r="Z29" s="123">
        <v>0</v>
      </c>
      <c r="AA29" s="123">
        <v>0</v>
      </c>
      <c r="AB29" s="123">
        <v>0</v>
      </c>
      <c r="AC29" s="123">
        <v>2881353</v>
      </c>
      <c r="AD29" s="123">
        <v>0</v>
      </c>
      <c r="AE29" s="123">
        <v>0</v>
      </c>
      <c r="AF29" s="123">
        <v>0</v>
      </c>
      <c r="AG29">
        <v>0</v>
      </c>
      <c r="AH29" s="123">
        <v>0</v>
      </c>
      <c r="AI29">
        <v>0</v>
      </c>
      <c r="AJ29" s="111"/>
    </row>
    <row r="30" spans="1:36" ht="16" customHeight="1">
      <c r="A30" s="118">
        <v>22</v>
      </c>
      <c r="B30" s="119" t="s">
        <v>81</v>
      </c>
      <c r="C30" s="101" t="s">
        <v>274</v>
      </c>
      <c r="D30" s="101" t="s">
        <v>266</v>
      </c>
      <c r="E30" s="101" t="s">
        <v>353</v>
      </c>
      <c r="F30" s="120">
        <v>0.08</v>
      </c>
      <c r="G30" s="121" t="s">
        <v>73</v>
      </c>
      <c r="H30" s="125">
        <v>44956</v>
      </c>
      <c r="I30" s="122">
        <v>46050</v>
      </c>
      <c r="J30" s="121">
        <v>180000000</v>
      </c>
      <c r="K30" s="121">
        <v>70916896</v>
      </c>
      <c r="L30">
        <v>5</v>
      </c>
      <c r="M30" s="123">
        <v>39432224</v>
      </c>
      <c r="N30" s="123">
        <v>36995724</v>
      </c>
      <c r="O30" s="124">
        <v>44985</v>
      </c>
      <c r="P30" s="124">
        <v>46050</v>
      </c>
      <c r="Q30" s="124">
        <v>45897</v>
      </c>
      <c r="R30" s="123">
        <v>6765870</v>
      </c>
      <c r="S30" s="128">
        <v>45902</v>
      </c>
      <c r="T30" s="123">
        <v>6765870</v>
      </c>
      <c r="U30" s="126">
        <v>45898</v>
      </c>
      <c r="V30" s="123">
        <v>2436500</v>
      </c>
      <c r="W30" s="123">
        <v>262881</v>
      </c>
      <c r="X30" s="123">
        <v>0</v>
      </c>
      <c r="Y30" s="123">
        <v>0</v>
      </c>
      <c r="Z30" s="123">
        <v>0</v>
      </c>
      <c r="AA30" s="123">
        <v>0</v>
      </c>
      <c r="AB30" s="123">
        <v>0</v>
      </c>
      <c r="AC30" s="123">
        <v>2699381</v>
      </c>
      <c r="AD30" s="123">
        <v>4008546</v>
      </c>
      <c r="AE30" s="123">
        <v>0</v>
      </c>
      <c r="AF30" s="123">
        <v>4008546</v>
      </c>
      <c r="AG30">
        <v>3</v>
      </c>
      <c r="AH30" s="123">
        <v>0</v>
      </c>
      <c r="AI30">
        <v>0</v>
      </c>
      <c r="AJ30" s="111"/>
    </row>
    <row r="31" spans="1:36" ht="16" customHeight="1">
      <c r="A31" s="118">
        <v>23</v>
      </c>
      <c r="B31" s="119" t="s">
        <v>82</v>
      </c>
      <c r="C31" s="101" t="s">
        <v>275</v>
      </c>
      <c r="D31" s="101" t="s">
        <v>256</v>
      </c>
      <c r="E31" s="101" t="s">
        <v>353</v>
      </c>
      <c r="F31" s="120">
        <v>7.4999999999999997E-2</v>
      </c>
      <c r="G31" s="121" t="s">
        <v>73</v>
      </c>
      <c r="H31" s="125">
        <v>44750</v>
      </c>
      <c r="I31" s="122">
        <v>46089</v>
      </c>
      <c r="J31" s="121">
        <v>300000000</v>
      </c>
      <c r="K31" s="121">
        <v>95271228</v>
      </c>
      <c r="L31">
        <v>7</v>
      </c>
      <c r="M31" s="123">
        <v>64435046</v>
      </c>
      <c r="N31" s="123">
        <v>56584556</v>
      </c>
      <c r="O31" s="124">
        <v>44781</v>
      </c>
      <c r="P31" s="124">
        <v>46089</v>
      </c>
      <c r="Q31" s="124">
        <v>45877</v>
      </c>
      <c r="R31" s="123">
        <v>8335924</v>
      </c>
      <c r="S31" s="128">
        <v>45908</v>
      </c>
      <c r="T31" s="123">
        <v>8335924</v>
      </c>
      <c r="U31" s="126">
        <v>45883</v>
      </c>
      <c r="V31" s="123">
        <v>7850490</v>
      </c>
      <c r="W31" s="123">
        <v>402719</v>
      </c>
      <c r="X31" s="123">
        <v>0</v>
      </c>
      <c r="Y31" s="123">
        <v>0</v>
      </c>
      <c r="Z31" s="123">
        <v>0</v>
      </c>
      <c r="AA31" s="123">
        <v>0</v>
      </c>
      <c r="AB31" s="123">
        <v>0</v>
      </c>
      <c r="AC31" s="123">
        <v>8253209</v>
      </c>
      <c r="AD31" s="123">
        <v>0</v>
      </c>
      <c r="AE31" s="123">
        <v>0</v>
      </c>
      <c r="AF31" s="123">
        <v>0</v>
      </c>
      <c r="AG31">
        <v>0</v>
      </c>
      <c r="AH31" s="123">
        <v>0</v>
      </c>
      <c r="AI31">
        <v>0</v>
      </c>
      <c r="AJ31" s="111"/>
    </row>
    <row r="32" spans="1:36" ht="16" customHeight="1">
      <c r="A32" s="118">
        <v>24</v>
      </c>
      <c r="B32" s="119" t="s">
        <v>83</v>
      </c>
      <c r="C32" s="101" t="s">
        <v>276</v>
      </c>
      <c r="D32" s="101" t="s">
        <v>277</v>
      </c>
      <c r="E32" s="101" t="s">
        <v>353</v>
      </c>
      <c r="F32" s="120">
        <v>7.4999999999999997E-2</v>
      </c>
      <c r="G32" s="121" t="s">
        <v>73</v>
      </c>
      <c r="H32" s="125">
        <v>44288</v>
      </c>
      <c r="I32" s="122">
        <v>45866</v>
      </c>
      <c r="J32" s="121">
        <v>419200000</v>
      </c>
      <c r="K32" s="121">
        <v>106975023</v>
      </c>
      <c r="L32">
        <v>0</v>
      </c>
      <c r="M32" s="123">
        <v>0</v>
      </c>
      <c r="N32" s="123">
        <v>0</v>
      </c>
      <c r="O32" s="124">
        <v>44314</v>
      </c>
      <c r="P32" s="124">
        <v>45866</v>
      </c>
      <c r="Q32" s="124">
        <v>45866</v>
      </c>
      <c r="R32" s="123">
        <v>75681503</v>
      </c>
      <c r="S32" s="128"/>
      <c r="T32" s="123">
        <v>0</v>
      </c>
      <c r="U32" s="126">
        <v>45840</v>
      </c>
      <c r="V32" s="123">
        <v>0</v>
      </c>
      <c r="W32" s="123">
        <v>0</v>
      </c>
      <c r="X32" s="123">
        <v>0</v>
      </c>
      <c r="Y32" s="123">
        <v>0</v>
      </c>
      <c r="Z32" s="123">
        <v>0</v>
      </c>
      <c r="AA32" s="123">
        <v>0</v>
      </c>
      <c r="AB32" s="123">
        <v>0</v>
      </c>
      <c r="AC32" s="123">
        <v>0</v>
      </c>
      <c r="AD32" s="123">
        <v>0</v>
      </c>
      <c r="AE32" s="123">
        <v>0</v>
      </c>
      <c r="AF32" s="123">
        <v>0</v>
      </c>
      <c r="AG32">
        <v>0</v>
      </c>
      <c r="AH32" s="123">
        <v>0</v>
      </c>
      <c r="AI32">
        <v>0</v>
      </c>
      <c r="AJ32" s="111"/>
    </row>
    <row r="33" spans="1:36" ht="16" customHeight="1">
      <c r="A33" s="118">
        <v>25</v>
      </c>
      <c r="B33" s="119" t="s">
        <v>84</v>
      </c>
      <c r="C33" s="101" t="s">
        <v>276</v>
      </c>
      <c r="D33" s="101" t="s">
        <v>277</v>
      </c>
      <c r="E33" s="101" t="s">
        <v>353</v>
      </c>
      <c r="F33" s="120">
        <v>7.4999999999999997E-2</v>
      </c>
      <c r="G33" s="121" t="s">
        <v>73</v>
      </c>
      <c r="H33" s="125">
        <v>44288</v>
      </c>
      <c r="I33" s="122">
        <v>45866</v>
      </c>
      <c r="J33" s="121">
        <v>179200000</v>
      </c>
      <c r="K33" s="121">
        <v>45729787</v>
      </c>
      <c r="L33">
        <v>0</v>
      </c>
      <c r="M33" s="123">
        <v>0</v>
      </c>
      <c r="N33" s="123">
        <v>0</v>
      </c>
      <c r="O33" s="124">
        <v>44314</v>
      </c>
      <c r="P33" s="124">
        <v>45866</v>
      </c>
      <c r="Q33" s="124">
        <v>45866</v>
      </c>
      <c r="R33" s="123">
        <v>32352405</v>
      </c>
      <c r="S33" s="128"/>
      <c r="T33" s="123">
        <v>0</v>
      </c>
      <c r="U33" s="126">
        <v>45840</v>
      </c>
      <c r="V33" s="123">
        <v>0</v>
      </c>
      <c r="W33" s="123">
        <v>0</v>
      </c>
      <c r="X33" s="123">
        <v>0</v>
      </c>
      <c r="Y33" s="123">
        <v>0</v>
      </c>
      <c r="Z33" s="123">
        <v>0</v>
      </c>
      <c r="AA33" s="123">
        <v>0</v>
      </c>
      <c r="AB33" s="123">
        <v>0</v>
      </c>
      <c r="AC33" s="123">
        <v>0</v>
      </c>
      <c r="AD33" s="123">
        <v>0</v>
      </c>
      <c r="AE33" s="123">
        <v>0</v>
      </c>
      <c r="AF33" s="123">
        <v>0</v>
      </c>
      <c r="AG33">
        <v>0</v>
      </c>
      <c r="AH33" s="123">
        <v>0</v>
      </c>
      <c r="AI33">
        <v>0</v>
      </c>
      <c r="AJ33" s="111"/>
    </row>
    <row r="34" spans="1:36" ht="16" customHeight="1">
      <c r="A34" s="118">
        <v>26</v>
      </c>
      <c r="B34" s="119" t="s">
        <v>85</v>
      </c>
      <c r="C34" s="101" t="s">
        <v>278</v>
      </c>
      <c r="D34" s="101" t="s">
        <v>279</v>
      </c>
      <c r="E34" s="101" t="s">
        <v>353</v>
      </c>
      <c r="F34" s="120">
        <v>0.08</v>
      </c>
      <c r="G34" s="121" t="s">
        <v>73</v>
      </c>
      <c r="H34" s="125">
        <v>45485</v>
      </c>
      <c r="I34" s="122">
        <v>46140</v>
      </c>
      <c r="J34" s="121">
        <v>150000000</v>
      </c>
      <c r="K34" s="121">
        <v>69461966</v>
      </c>
      <c r="L34">
        <v>8</v>
      </c>
      <c r="M34" s="123">
        <v>45516805</v>
      </c>
      <c r="N34" s="123">
        <v>40615130</v>
      </c>
      <c r="O34" s="124">
        <v>45074</v>
      </c>
      <c r="P34" s="124">
        <v>46140</v>
      </c>
      <c r="Q34" s="124">
        <v>45897</v>
      </c>
      <c r="R34" s="123">
        <v>5256707</v>
      </c>
      <c r="S34" s="128">
        <v>45928</v>
      </c>
      <c r="T34" s="123">
        <v>5256707</v>
      </c>
      <c r="U34" s="126">
        <v>45897</v>
      </c>
      <c r="V34" s="123">
        <v>4901675</v>
      </c>
      <c r="W34" s="123">
        <v>303446</v>
      </c>
      <c r="X34" s="123">
        <v>0</v>
      </c>
      <c r="Y34" s="123">
        <v>0</v>
      </c>
      <c r="Z34" s="123">
        <v>0</v>
      </c>
      <c r="AA34" s="123">
        <v>0</v>
      </c>
      <c r="AB34" s="123">
        <v>0</v>
      </c>
      <c r="AC34" s="123">
        <v>5205121</v>
      </c>
      <c r="AD34" s="123">
        <v>0</v>
      </c>
      <c r="AE34" s="123">
        <v>0</v>
      </c>
      <c r="AF34" s="123">
        <v>0</v>
      </c>
      <c r="AG34">
        <v>0</v>
      </c>
      <c r="AH34" s="123">
        <v>0</v>
      </c>
      <c r="AI34">
        <v>0</v>
      </c>
      <c r="AJ34" s="111"/>
    </row>
    <row r="35" spans="1:36" ht="16" customHeight="1">
      <c r="A35" s="118">
        <v>27</v>
      </c>
      <c r="B35" s="119" t="s">
        <v>86</v>
      </c>
      <c r="C35" s="101" t="s">
        <v>280</v>
      </c>
      <c r="D35" s="101" t="s">
        <v>281</v>
      </c>
      <c r="E35" s="101" t="s">
        <v>353</v>
      </c>
      <c r="F35" s="120">
        <v>8.5000000000000006E-2</v>
      </c>
      <c r="G35" s="121" t="s">
        <v>73</v>
      </c>
      <c r="H35" s="125">
        <v>44354</v>
      </c>
      <c r="I35" s="122">
        <v>46170</v>
      </c>
      <c r="J35" s="121">
        <v>110000000</v>
      </c>
      <c r="K35" s="121">
        <v>44022833</v>
      </c>
      <c r="L35">
        <v>9</v>
      </c>
      <c r="M35" s="123">
        <v>27869268</v>
      </c>
      <c r="N35" s="123">
        <v>24128247</v>
      </c>
      <c r="O35" s="124">
        <v>44375</v>
      </c>
      <c r="P35" s="124">
        <v>46170</v>
      </c>
      <c r="Q35" s="124">
        <v>45897</v>
      </c>
      <c r="R35" s="123">
        <v>2788005</v>
      </c>
      <c r="S35" s="128">
        <v>45902</v>
      </c>
      <c r="T35" s="123">
        <v>2788005</v>
      </c>
      <c r="U35" s="126">
        <v>45898</v>
      </c>
      <c r="V35" s="123">
        <v>3741021</v>
      </c>
      <c r="W35" s="123">
        <v>188703</v>
      </c>
      <c r="X35" s="123">
        <v>0</v>
      </c>
      <c r="Y35" s="123">
        <v>0</v>
      </c>
      <c r="Z35" s="123">
        <v>0</v>
      </c>
      <c r="AA35" s="123">
        <v>0</v>
      </c>
      <c r="AB35" s="123">
        <v>0</v>
      </c>
      <c r="AC35" s="123">
        <v>3929724</v>
      </c>
      <c r="AD35" s="123">
        <v>0</v>
      </c>
      <c r="AE35" s="123">
        <v>0</v>
      </c>
      <c r="AF35" s="123">
        <v>0</v>
      </c>
      <c r="AG35">
        <v>0</v>
      </c>
      <c r="AH35" s="123">
        <v>0</v>
      </c>
      <c r="AI35">
        <v>0</v>
      </c>
      <c r="AJ35" s="111"/>
    </row>
    <row r="36" spans="1:36" ht="16" customHeight="1">
      <c r="A36" s="118">
        <v>28</v>
      </c>
      <c r="B36" s="119" t="s">
        <v>87</v>
      </c>
      <c r="C36" s="101" t="s">
        <v>282</v>
      </c>
      <c r="D36" s="101" t="s">
        <v>283</v>
      </c>
      <c r="E36" s="101" t="s">
        <v>353</v>
      </c>
      <c r="F36" s="120">
        <v>8.5000000000000006E-2</v>
      </c>
      <c r="G36" s="121" t="s">
        <v>73</v>
      </c>
      <c r="H36" s="125">
        <v>44995</v>
      </c>
      <c r="I36" s="122">
        <v>46170</v>
      </c>
      <c r="J36" s="121">
        <v>150000000</v>
      </c>
      <c r="K36" s="121">
        <v>71853390</v>
      </c>
      <c r="L36">
        <v>9</v>
      </c>
      <c r="M36" s="123">
        <v>50131010</v>
      </c>
      <c r="N36" s="123">
        <v>45677925</v>
      </c>
      <c r="O36" s="124">
        <v>45013</v>
      </c>
      <c r="P36" s="124">
        <v>46170</v>
      </c>
      <c r="Q36" s="124">
        <v>45897</v>
      </c>
      <c r="R36" s="123">
        <v>4837857</v>
      </c>
      <c r="S36" s="128">
        <v>45928</v>
      </c>
      <c r="T36" s="123">
        <v>4837857</v>
      </c>
      <c r="U36" s="126">
        <v>45898</v>
      </c>
      <c r="V36" s="123">
        <v>4453085</v>
      </c>
      <c r="W36" s="123">
        <v>327454</v>
      </c>
      <c r="X36" s="123">
        <v>0</v>
      </c>
      <c r="Y36" s="123">
        <v>0</v>
      </c>
      <c r="Z36" s="123">
        <v>0</v>
      </c>
      <c r="AA36" s="123">
        <v>0</v>
      </c>
      <c r="AB36" s="123">
        <v>0</v>
      </c>
      <c r="AC36" s="123">
        <v>4780539</v>
      </c>
      <c r="AD36" s="123">
        <v>0</v>
      </c>
      <c r="AE36" s="123">
        <v>0</v>
      </c>
      <c r="AF36" s="123">
        <v>0</v>
      </c>
      <c r="AG36">
        <v>0</v>
      </c>
      <c r="AH36" s="123">
        <v>0</v>
      </c>
      <c r="AI36">
        <v>0</v>
      </c>
      <c r="AJ36" s="111"/>
    </row>
    <row r="37" spans="1:36" ht="16" customHeight="1">
      <c r="A37" s="118">
        <v>29</v>
      </c>
      <c r="B37" s="119" t="s">
        <v>88</v>
      </c>
      <c r="C37" s="101" t="s">
        <v>284</v>
      </c>
      <c r="D37" s="101" t="s">
        <v>254</v>
      </c>
      <c r="E37" s="101" t="s">
        <v>353</v>
      </c>
      <c r="F37" s="120">
        <v>0.08</v>
      </c>
      <c r="G37" s="121" t="s">
        <v>73</v>
      </c>
      <c r="H37" s="125">
        <v>45499</v>
      </c>
      <c r="I37" s="122">
        <v>46170</v>
      </c>
      <c r="J37" s="121">
        <v>100000000</v>
      </c>
      <c r="K37" s="121">
        <v>54295382</v>
      </c>
      <c r="L37">
        <v>9</v>
      </c>
      <c r="M37" s="123">
        <v>36895292</v>
      </c>
      <c r="N37" s="123">
        <v>33333421</v>
      </c>
      <c r="O37" s="124">
        <v>45105</v>
      </c>
      <c r="P37" s="124">
        <v>46170</v>
      </c>
      <c r="Q37" s="124">
        <v>45897</v>
      </c>
      <c r="R37" s="123">
        <v>3849655</v>
      </c>
      <c r="S37" s="128">
        <v>45928</v>
      </c>
      <c r="T37" s="123">
        <v>3849655</v>
      </c>
      <c r="U37" s="126">
        <v>45897</v>
      </c>
      <c r="V37" s="123">
        <v>3561871</v>
      </c>
      <c r="W37" s="123">
        <v>245969</v>
      </c>
      <c r="X37" s="123">
        <v>0</v>
      </c>
      <c r="Y37" s="123">
        <v>0</v>
      </c>
      <c r="Z37" s="123">
        <v>0</v>
      </c>
      <c r="AA37" s="123">
        <v>0</v>
      </c>
      <c r="AB37" s="123">
        <v>0</v>
      </c>
      <c r="AC37" s="123">
        <v>3807840</v>
      </c>
      <c r="AD37" s="123">
        <v>0</v>
      </c>
      <c r="AE37" s="123">
        <v>0</v>
      </c>
      <c r="AF37" s="123">
        <v>0</v>
      </c>
      <c r="AG37">
        <v>0</v>
      </c>
      <c r="AH37" s="123">
        <v>0</v>
      </c>
      <c r="AI37">
        <v>0</v>
      </c>
      <c r="AJ37" s="111"/>
    </row>
    <row r="38" spans="1:36" ht="16" customHeight="1">
      <c r="A38" s="118">
        <v>30</v>
      </c>
      <c r="B38" s="119" t="s">
        <v>89</v>
      </c>
      <c r="C38" s="101" t="s">
        <v>285</v>
      </c>
      <c r="D38" s="101" t="s">
        <v>279</v>
      </c>
      <c r="E38" s="101" t="s">
        <v>353</v>
      </c>
      <c r="F38" s="120">
        <v>0.08</v>
      </c>
      <c r="G38" s="121" t="s">
        <v>73</v>
      </c>
      <c r="H38" s="125">
        <v>45139</v>
      </c>
      <c r="I38" s="122">
        <v>46201</v>
      </c>
      <c r="J38" s="121">
        <v>150000000</v>
      </c>
      <c r="K38" s="121">
        <v>71142416</v>
      </c>
      <c r="L38">
        <v>10</v>
      </c>
      <c r="M38" s="123">
        <v>49852823</v>
      </c>
      <c r="N38" s="123">
        <v>45494753</v>
      </c>
      <c r="O38" s="124">
        <v>45135</v>
      </c>
      <c r="P38" s="124">
        <v>46201</v>
      </c>
      <c r="Q38" s="124">
        <v>45897</v>
      </c>
      <c r="R38" s="123">
        <v>4746922</v>
      </c>
      <c r="S38" s="128">
        <v>45928</v>
      </c>
      <c r="T38" s="123">
        <v>4746922</v>
      </c>
      <c r="U38" s="126">
        <v>45897</v>
      </c>
      <c r="V38" s="123">
        <v>4358070</v>
      </c>
      <c r="W38" s="123">
        <v>332352</v>
      </c>
      <c r="X38" s="123">
        <v>0</v>
      </c>
      <c r="Y38" s="123">
        <v>0</v>
      </c>
      <c r="Z38" s="123">
        <v>0</v>
      </c>
      <c r="AA38" s="123">
        <v>0</v>
      </c>
      <c r="AB38" s="123">
        <v>0</v>
      </c>
      <c r="AC38" s="123">
        <v>4690422</v>
      </c>
      <c r="AD38" s="123">
        <v>0</v>
      </c>
      <c r="AE38" s="123">
        <v>0</v>
      </c>
      <c r="AF38" s="123">
        <v>0</v>
      </c>
      <c r="AG38">
        <v>0</v>
      </c>
      <c r="AH38" s="123">
        <v>0</v>
      </c>
      <c r="AI38">
        <v>0</v>
      </c>
      <c r="AJ38" s="111"/>
    </row>
    <row r="39" spans="1:36" ht="16" customHeight="1">
      <c r="A39" s="118">
        <v>31</v>
      </c>
      <c r="B39" s="119" t="s">
        <v>90</v>
      </c>
      <c r="C39" s="101" t="s">
        <v>286</v>
      </c>
      <c r="D39" s="101" t="s">
        <v>287</v>
      </c>
      <c r="E39" s="101" t="s">
        <v>353</v>
      </c>
      <c r="F39" s="120">
        <v>0.08</v>
      </c>
      <c r="G39" s="121" t="s">
        <v>73</v>
      </c>
      <c r="H39" s="125">
        <v>45104</v>
      </c>
      <c r="I39" s="122">
        <v>46201</v>
      </c>
      <c r="J39" s="121">
        <v>85188378</v>
      </c>
      <c r="K39" s="121">
        <v>40813726</v>
      </c>
      <c r="L39">
        <v>10</v>
      </c>
      <c r="M39" s="123">
        <v>28600095</v>
      </c>
      <c r="N39" s="123">
        <v>26099912</v>
      </c>
      <c r="O39" s="124">
        <v>45135</v>
      </c>
      <c r="P39" s="124">
        <v>46201</v>
      </c>
      <c r="Q39" s="124">
        <v>45897</v>
      </c>
      <c r="R39" s="123">
        <v>2723263</v>
      </c>
      <c r="S39" s="128">
        <v>45928</v>
      </c>
      <c r="T39" s="123">
        <v>2723263</v>
      </c>
      <c r="U39" s="126">
        <v>45897</v>
      </c>
      <c r="V39" s="123">
        <v>2500183</v>
      </c>
      <c r="W39" s="123">
        <v>190667</v>
      </c>
      <c r="X39" s="123">
        <v>0</v>
      </c>
      <c r="Y39" s="123">
        <v>0</v>
      </c>
      <c r="Z39" s="123">
        <v>0</v>
      </c>
      <c r="AA39" s="123">
        <v>0</v>
      </c>
      <c r="AB39" s="123">
        <v>0</v>
      </c>
      <c r="AC39" s="123">
        <v>2690850</v>
      </c>
      <c r="AD39" s="123">
        <v>0</v>
      </c>
      <c r="AE39" s="123">
        <v>0</v>
      </c>
      <c r="AF39" s="123">
        <v>0</v>
      </c>
      <c r="AG39">
        <v>0</v>
      </c>
      <c r="AH39" s="123">
        <v>0</v>
      </c>
      <c r="AI39">
        <v>0</v>
      </c>
      <c r="AJ39" s="111"/>
    </row>
    <row r="40" spans="1:36" ht="16" customHeight="1">
      <c r="A40" s="118">
        <v>32</v>
      </c>
      <c r="B40" s="119" t="s">
        <v>91</v>
      </c>
      <c r="C40" s="101" t="s">
        <v>288</v>
      </c>
      <c r="D40" s="101" t="s">
        <v>289</v>
      </c>
      <c r="E40" s="101" t="s">
        <v>353</v>
      </c>
      <c r="F40" s="120">
        <v>7.0000000000000007E-2</v>
      </c>
      <c r="G40" s="121" t="s">
        <v>73</v>
      </c>
      <c r="H40" s="125">
        <v>45127</v>
      </c>
      <c r="I40" s="122">
        <v>46231</v>
      </c>
      <c r="J40" s="121">
        <v>100000000</v>
      </c>
      <c r="K40" s="121">
        <v>50276706</v>
      </c>
      <c r="L40">
        <v>11</v>
      </c>
      <c r="M40" s="123">
        <v>36087996</v>
      </c>
      <c r="N40" s="123">
        <v>33191887</v>
      </c>
      <c r="O40" s="124">
        <v>45166</v>
      </c>
      <c r="P40" s="124">
        <v>46231</v>
      </c>
      <c r="Q40" s="124">
        <v>45897</v>
      </c>
      <c r="R40" s="123">
        <v>3142409</v>
      </c>
      <c r="S40" s="128">
        <v>45928</v>
      </c>
      <c r="T40" s="123">
        <v>3142409</v>
      </c>
      <c r="U40" s="126">
        <v>45897</v>
      </c>
      <c r="V40" s="123">
        <v>2896109</v>
      </c>
      <c r="W40" s="123">
        <v>210513</v>
      </c>
      <c r="X40" s="123">
        <v>0</v>
      </c>
      <c r="Y40" s="123">
        <v>0</v>
      </c>
      <c r="Z40" s="123">
        <v>0</v>
      </c>
      <c r="AA40" s="123">
        <v>0</v>
      </c>
      <c r="AB40" s="123">
        <v>0</v>
      </c>
      <c r="AC40" s="123">
        <v>3106622</v>
      </c>
      <c r="AD40" s="123">
        <v>0</v>
      </c>
      <c r="AE40" s="123">
        <v>0</v>
      </c>
      <c r="AF40" s="123">
        <v>0</v>
      </c>
      <c r="AG40">
        <v>0</v>
      </c>
      <c r="AH40" s="123">
        <v>0</v>
      </c>
      <c r="AI40">
        <v>0</v>
      </c>
      <c r="AJ40" s="111"/>
    </row>
    <row r="41" spans="1:36" ht="16" customHeight="1">
      <c r="A41" s="118">
        <v>33</v>
      </c>
      <c r="B41" s="119" t="s">
        <v>92</v>
      </c>
      <c r="C41" s="101" t="s">
        <v>290</v>
      </c>
      <c r="D41" s="101" t="s">
        <v>281</v>
      </c>
      <c r="E41" s="101" t="s">
        <v>353</v>
      </c>
      <c r="F41" s="120">
        <v>8.5000000000000006E-2</v>
      </c>
      <c r="G41" s="121" t="s">
        <v>73</v>
      </c>
      <c r="H41" s="125">
        <v>44413</v>
      </c>
      <c r="I41" s="122">
        <v>46231</v>
      </c>
      <c r="J41" s="121">
        <v>200000000</v>
      </c>
      <c r="K41" s="121">
        <v>67037756</v>
      </c>
      <c r="L41">
        <v>11</v>
      </c>
      <c r="M41" s="123">
        <v>48287416</v>
      </c>
      <c r="N41" s="123">
        <v>44443599</v>
      </c>
      <c r="O41" s="124">
        <v>44436</v>
      </c>
      <c r="P41" s="124">
        <v>46231</v>
      </c>
      <c r="Q41" s="124">
        <v>45897</v>
      </c>
      <c r="R41" s="123">
        <v>4243999</v>
      </c>
      <c r="S41" s="128">
        <v>45928</v>
      </c>
      <c r="T41" s="123">
        <v>4243999</v>
      </c>
      <c r="U41" s="126">
        <v>45897</v>
      </c>
      <c r="V41" s="123">
        <v>3843817</v>
      </c>
      <c r="W41" s="123">
        <v>342036</v>
      </c>
      <c r="X41" s="123">
        <v>0</v>
      </c>
      <c r="Y41" s="123">
        <v>0</v>
      </c>
      <c r="Z41" s="123">
        <v>0</v>
      </c>
      <c r="AA41" s="123">
        <v>0</v>
      </c>
      <c r="AB41" s="123">
        <v>0</v>
      </c>
      <c r="AC41" s="123">
        <v>4185853</v>
      </c>
      <c r="AD41" s="123">
        <v>0</v>
      </c>
      <c r="AE41" s="123">
        <v>0</v>
      </c>
      <c r="AF41" s="123">
        <v>0</v>
      </c>
      <c r="AG41">
        <v>0</v>
      </c>
      <c r="AH41" s="123">
        <v>0</v>
      </c>
      <c r="AI41">
        <v>0</v>
      </c>
      <c r="AJ41" s="111"/>
    </row>
    <row r="42" spans="1:36" ht="16" customHeight="1">
      <c r="A42" s="118">
        <v>34</v>
      </c>
      <c r="B42" s="119" t="s">
        <v>93</v>
      </c>
      <c r="C42" s="101" t="s">
        <v>291</v>
      </c>
      <c r="D42" s="101" t="s">
        <v>256</v>
      </c>
      <c r="E42" s="101" t="s">
        <v>353</v>
      </c>
      <c r="F42" s="120">
        <v>7.2499999999999995E-2</v>
      </c>
      <c r="G42" s="121" t="s">
        <v>73</v>
      </c>
      <c r="H42" s="125">
        <v>44468</v>
      </c>
      <c r="I42" s="122">
        <v>46262</v>
      </c>
      <c r="J42" s="121">
        <v>500000000</v>
      </c>
      <c r="K42" s="121">
        <v>187436121</v>
      </c>
      <c r="L42">
        <v>12</v>
      </c>
      <c r="M42" s="123">
        <v>137650999</v>
      </c>
      <c r="N42" s="123">
        <v>127489180</v>
      </c>
      <c r="O42" s="124">
        <v>44497</v>
      </c>
      <c r="P42" s="124">
        <v>46262</v>
      </c>
      <c r="Q42" s="124">
        <v>45897</v>
      </c>
      <c r="R42" s="123">
        <v>11101287</v>
      </c>
      <c r="S42" s="128">
        <v>45928</v>
      </c>
      <c r="T42" s="123">
        <v>11101287</v>
      </c>
      <c r="U42" s="126">
        <v>45897</v>
      </c>
      <c r="V42" s="123">
        <v>10161819</v>
      </c>
      <c r="W42" s="123">
        <v>802964</v>
      </c>
      <c r="X42" s="123">
        <v>0</v>
      </c>
      <c r="Y42" s="123">
        <v>0</v>
      </c>
      <c r="Z42" s="123">
        <v>0</v>
      </c>
      <c r="AA42" s="123">
        <v>0</v>
      </c>
      <c r="AB42" s="123">
        <v>0</v>
      </c>
      <c r="AC42" s="123">
        <v>10964783</v>
      </c>
      <c r="AD42" s="123">
        <v>0</v>
      </c>
      <c r="AE42" s="123">
        <v>0</v>
      </c>
      <c r="AF42" s="123">
        <v>0</v>
      </c>
      <c r="AG42">
        <v>0</v>
      </c>
      <c r="AH42" s="123">
        <v>0</v>
      </c>
      <c r="AI42">
        <v>0</v>
      </c>
      <c r="AJ42" s="111"/>
    </row>
    <row r="43" spans="1:36" ht="16" customHeight="1">
      <c r="A43" s="118">
        <v>35</v>
      </c>
      <c r="B43" s="119" t="s">
        <v>94</v>
      </c>
      <c r="C43" s="101" t="s">
        <v>292</v>
      </c>
      <c r="D43" s="101" t="s">
        <v>256</v>
      </c>
      <c r="E43" s="101" t="s">
        <v>353</v>
      </c>
      <c r="F43" s="120">
        <v>0.08</v>
      </c>
      <c r="G43" s="121" t="s">
        <v>73</v>
      </c>
      <c r="H43" s="125">
        <v>45100</v>
      </c>
      <c r="I43" s="122">
        <v>46323</v>
      </c>
      <c r="J43" s="121">
        <v>950000000</v>
      </c>
      <c r="K43" s="121">
        <v>407805015</v>
      </c>
      <c r="L43">
        <v>14</v>
      </c>
      <c r="M43" s="123">
        <v>285527894</v>
      </c>
      <c r="N43" s="123">
        <v>267510493</v>
      </c>
      <c r="O43" s="124">
        <v>44528</v>
      </c>
      <c r="P43" s="124">
        <v>46323</v>
      </c>
      <c r="Q43" s="124">
        <v>45897</v>
      </c>
      <c r="R43" s="123">
        <v>20244519</v>
      </c>
      <c r="S43" s="128">
        <v>45928</v>
      </c>
      <c r="T43" s="123">
        <v>20244519</v>
      </c>
      <c r="U43" s="126">
        <v>45897</v>
      </c>
      <c r="V43" s="123">
        <v>18017401</v>
      </c>
      <c r="W43" s="123">
        <v>1903520</v>
      </c>
      <c r="X43" s="123">
        <v>0</v>
      </c>
      <c r="Y43" s="123">
        <v>0</v>
      </c>
      <c r="Z43" s="123">
        <v>0</v>
      </c>
      <c r="AA43" s="123">
        <v>0</v>
      </c>
      <c r="AB43" s="123">
        <v>0</v>
      </c>
      <c r="AC43" s="123">
        <v>19920921</v>
      </c>
      <c r="AD43" s="123">
        <v>0</v>
      </c>
      <c r="AE43" s="123">
        <v>0</v>
      </c>
      <c r="AF43" s="123">
        <v>0</v>
      </c>
      <c r="AG43">
        <v>0</v>
      </c>
      <c r="AH43" s="123">
        <v>0</v>
      </c>
      <c r="AI43">
        <v>0</v>
      </c>
      <c r="AJ43" s="111"/>
    </row>
    <row r="44" spans="1:36" ht="16" customHeight="1">
      <c r="A44" s="118">
        <v>36</v>
      </c>
      <c r="B44" s="119" t="s">
        <v>95</v>
      </c>
      <c r="C44" s="101" t="s">
        <v>293</v>
      </c>
      <c r="D44" s="101" t="s">
        <v>294</v>
      </c>
      <c r="E44" s="101" t="s">
        <v>353</v>
      </c>
      <c r="F44" s="120">
        <v>7.0000000000000007E-2</v>
      </c>
      <c r="G44" s="121" t="s">
        <v>73</v>
      </c>
      <c r="H44" s="125">
        <v>44546</v>
      </c>
      <c r="I44" s="122">
        <v>46354</v>
      </c>
      <c r="J44" s="121">
        <v>200000000</v>
      </c>
      <c r="K44" s="121">
        <v>27010925</v>
      </c>
      <c r="L44">
        <v>15</v>
      </c>
      <c r="M44" s="123">
        <v>20925240</v>
      </c>
      <c r="N44" s="123">
        <v>19683069</v>
      </c>
      <c r="O44" s="124">
        <v>44558</v>
      </c>
      <c r="P44" s="124">
        <v>46354</v>
      </c>
      <c r="Q44" s="124">
        <v>45897</v>
      </c>
      <c r="R44" s="123">
        <v>1384986</v>
      </c>
      <c r="S44" s="128">
        <v>45928</v>
      </c>
      <c r="T44" s="123">
        <v>1384986</v>
      </c>
      <c r="U44" s="126">
        <v>45897</v>
      </c>
      <c r="V44" s="123">
        <v>1242171</v>
      </c>
      <c r="W44" s="123">
        <v>122064</v>
      </c>
      <c r="X44" s="123">
        <v>0</v>
      </c>
      <c r="Y44" s="123">
        <v>0</v>
      </c>
      <c r="Z44" s="123">
        <v>0</v>
      </c>
      <c r="AA44" s="123">
        <v>0</v>
      </c>
      <c r="AB44" s="123">
        <v>0</v>
      </c>
      <c r="AC44" s="123">
        <v>1364235</v>
      </c>
      <c r="AD44" s="123">
        <v>0</v>
      </c>
      <c r="AE44" s="123">
        <v>0</v>
      </c>
      <c r="AF44" s="123">
        <v>0</v>
      </c>
      <c r="AG44">
        <v>0</v>
      </c>
      <c r="AH44" s="123">
        <v>0</v>
      </c>
      <c r="AI44">
        <v>0</v>
      </c>
      <c r="AJ44" s="111"/>
    </row>
    <row r="45" spans="1:36" ht="16" customHeight="1">
      <c r="A45" s="118">
        <v>37</v>
      </c>
      <c r="B45" s="119" t="s">
        <v>96</v>
      </c>
      <c r="C45" s="101" t="s">
        <v>295</v>
      </c>
      <c r="D45" s="101" t="s">
        <v>279</v>
      </c>
      <c r="E45" s="101" t="s">
        <v>353</v>
      </c>
      <c r="F45" s="120">
        <v>7.0000000000000007E-2</v>
      </c>
      <c r="G45" s="121" t="s">
        <v>73</v>
      </c>
      <c r="H45" s="125">
        <v>44881</v>
      </c>
      <c r="I45" s="122">
        <v>46354</v>
      </c>
      <c r="J45" s="121">
        <v>80000000</v>
      </c>
      <c r="K45" s="121">
        <v>38228633</v>
      </c>
      <c r="L45">
        <v>15</v>
      </c>
      <c r="M45" s="123">
        <v>29615530</v>
      </c>
      <c r="N45" s="123">
        <v>27857479</v>
      </c>
      <c r="O45" s="124">
        <v>44923</v>
      </c>
      <c r="P45" s="124">
        <v>46354</v>
      </c>
      <c r="Q45" s="124">
        <v>45897</v>
      </c>
      <c r="R45" s="123">
        <v>1960177</v>
      </c>
      <c r="S45" s="128">
        <v>45928</v>
      </c>
      <c r="T45" s="123">
        <v>1960177</v>
      </c>
      <c r="U45" s="126">
        <v>45897</v>
      </c>
      <c r="V45" s="123">
        <v>1758051</v>
      </c>
      <c r="W45" s="123">
        <v>172757</v>
      </c>
      <c r="X45" s="123">
        <v>0</v>
      </c>
      <c r="Y45" s="123">
        <v>0</v>
      </c>
      <c r="Z45" s="123">
        <v>0</v>
      </c>
      <c r="AA45" s="123">
        <v>0</v>
      </c>
      <c r="AB45" s="123">
        <v>0</v>
      </c>
      <c r="AC45" s="123">
        <v>1930808</v>
      </c>
      <c r="AD45" s="123">
        <v>0</v>
      </c>
      <c r="AE45" s="123">
        <v>0</v>
      </c>
      <c r="AF45" s="123">
        <v>0</v>
      </c>
      <c r="AG45">
        <v>0</v>
      </c>
      <c r="AH45" s="123">
        <v>0</v>
      </c>
      <c r="AI45">
        <v>0</v>
      </c>
      <c r="AJ45" s="111"/>
    </row>
    <row r="46" spans="1:36" ht="16" customHeight="1">
      <c r="A46" s="118">
        <v>38</v>
      </c>
      <c r="B46" s="119" t="s">
        <v>97</v>
      </c>
      <c r="C46" s="101" t="s">
        <v>296</v>
      </c>
      <c r="D46" s="101" t="s">
        <v>268</v>
      </c>
      <c r="E46" s="101" t="s">
        <v>353</v>
      </c>
      <c r="F46" s="120">
        <v>0.08</v>
      </c>
      <c r="G46" s="121" t="s">
        <v>73</v>
      </c>
      <c r="H46" s="125">
        <v>44908</v>
      </c>
      <c r="I46" s="122">
        <v>46354</v>
      </c>
      <c r="J46" s="121">
        <v>180000000</v>
      </c>
      <c r="K46" s="121">
        <v>87050645</v>
      </c>
      <c r="L46">
        <v>15</v>
      </c>
      <c r="M46" s="123">
        <v>67593751</v>
      </c>
      <c r="N46" s="123">
        <v>63610842</v>
      </c>
      <c r="O46" s="124">
        <v>44923</v>
      </c>
      <c r="P46" s="124">
        <v>46354</v>
      </c>
      <c r="Q46" s="124">
        <v>45897</v>
      </c>
      <c r="R46" s="123">
        <v>4510140</v>
      </c>
      <c r="S46" s="128">
        <v>45928</v>
      </c>
      <c r="T46" s="123">
        <v>4510140</v>
      </c>
      <c r="U46" s="126">
        <v>45897</v>
      </c>
      <c r="V46" s="123">
        <v>3982909</v>
      </c>
      <c r="W46" s="123">
        <v>450625</v>
      </c>
      <c r="X46" s="123">
        <v>0</v>
      </c>
      <c r="Y46" s="123">
        <v>0</v>
      </c>
      <c r="Z46" s="123">
        <v>0</v>
      </c>
      <c r="AA46" s="123">
        <v>0</v>
      </c>
      <c r="AB46" s="123">
        <v>0</v>
      </c>
      <c r="AC46" s="123">
        <v>4433534</v>
      </c>
      <c r="AD46" s="123">
        <v>0</v>
      </c>
      <c r="AE46" s="123">
        <v>0</v>
      </c>
      <c r="AF46" s="123">
        <v>0</v>
      </c>
      <c r="AG46">
        <v>0</v>
      </c>
      <c r="AH46" s="123">
        <v>0</v>
      </c>
      <c r="AI46">
        <v>0</v>
      </c>
      <c r="AJ46" s="111"/>
    </row>
    <row r="47" spans="1:36" ht="16" customHeight="1">
      <c r="A47" s="118">
        <v>39</v>
      </c>
      <c r="B47" s="119" t="s">
        <v>98</v>
      </c>
      <c r="C47" s="101" t="s">
        <v>297</v>
      </c>
      <c r="D47" s="101" t="s">
        <v>256</v>
      </c>
      <c r="E47" s="101" t="s">
        <v>353</v>
      </c>
      <c r="F47" s="120">
        <v>7.0000000000000007E-2</v>
      </c>
      <c r="G47" s="121" t="s">
        <v>77</v>
      </c>
      <c r="H47" s="125">
        <v>43816</v>
      </c>
      <c r="I47" s="122">
        <v>46384</v>
      </c>
      <c r="J47" s="121">
        <v>200000000</v>
      </c>
      <c r="K47" s="121">
        <v>73502866</v>
      </c>
      <c r="L47">
        <v>6</v>
      </c>
      <c r="M47" s="123">
        <v>56267283</v>
      </c>
      <c r="N47" s="123">
        <v>56267283</v>
      </c>
      <c r="O47" s="124">
        <v>43827</v>
      </c>
      <c r="P47" s="124">
        <v>46384</v>
      </c>
      <c r="Q47" s="124">
        <v>45836</v>
      </c>
      <c r="R47" s="123">
        <v>10086095</v>
      </c>
      <c r="S47" s="128">
        <v>45928</v>
      </c>
      <c r="T47" s="123">
        <v>0</v>
      </c>
      <c r="U47" s="126">
        <v>45838</v>
      </c>
      <c r="V47" s="123">
        <v>0</v>
      </c>
      <c r="W47" s="123">
        <v>0</v>
      </c>
      <c r="X47" s="123">
        <v>0</v>
      </c>
      <c r="Y47" s="123">
        <v>0</v>
      </c>
      <c r="Z47" s="123">
        <v>0</v>
      </c>
      <c r="AA47" s="123">
        <v>0</v>
      </c>
      <c r="AB47" s="123">
        <v>0</v>
      </c>
      <c r="AC47" s="123">
        <v>0</v>
      </c>
      <c r="AD47" s="123">
        <v>0</v>
      </c>
      <c r="AE47" s="123">
        <v>0</v>
      </c>
      <c r="AF47" s="123">
        <v>0</v>
      </c>
      <c r="AG47">
        <v>0</v>
      </c>
      <c r="AH47" s="123">
        <v>0</v>
      </c>
      <c r="AI47">
        <v>0</v>
      </c>
      <c r="AJ47" s="111"/>
    </row>
    <row r="48" spans="1:36" ht="16" customHeight="1">
      <c r="A48" s="118">
        <v>40</v>
      </c>
      <c r="B48" s="119" t="s">
        <v>99</v>
      </c>
      <c r="C48" s="101" t="s">
        <v>297</v>
      </c>
      <c r="D48" s="101" t="s">
        <v>256</v>
      </c>
      <c r="E48" s="101" t="s">
        <v>353</v>
      </c>
      <c r="F48" s="120">
        <v>7.0000000000000007E-2</v>
      </c>
      <c r="G48" s="121" t="s">
        <v>77</v>
      </c>
      <c r="H48" s="125">
        <v>44147</v>
      </c>
      <c r="I48" s="122">
        <v>46384</v>
      </c>
      <c r="J48" s="121">
        <v>400000000</v>
      </c>
      <c r="K48" s="121">
        <v>176688085</v>
      </c>
      <c r="L48">
        <v>6</v>
      </c>
      <c r="M48" s="123">
        <v>141994841</v>
      </c>
      <c r="N48" s="123">
        <v>141994841</v>
      </c>
      <c r="O48" s="124">
        <v>43918</v>
      </c>
      <c r="P48" s="124">
        <v>46384</v>
      </c>
      <c r="Q48" s="124">
        <v>45836</v>
      </c>
      <c r="R48" s="123">
        <v>20405571</v>
      </c>
      <c r="S48" s="128">
        <v>45928</v>
      </c>
      <c r="T48" s="123">
        <v>0</v>
      </c>
      <c r="U48" s="126">
        <v>45854</v>
      </c>
      <c r="V48" s="123">
        <v>0</v>
      </c>
      <c r="W48" s="123">
        <v>0</v>
      </c>
      <c r="X48" s="123">
        <v>0</v>
      </c>
      <c r="Y48" s="123">
        <v>0</v>
      </c>
      <c r="Z48" s="123">
        <v>0</v>
      </c>
      <c r="AA48" s="123">
        <v>0</v>
      </c>
      <c r="AB48" s="123">
        <v>0</v>
      </c>
      <c r="AC48" s="123">
        <v>0</v>
      </c>
      <c r="AD48" s="123">
        <v>0</v>
      </c>
      <c r="AE48" s="123">
        <v>0</v>
      </c>
      <c r="AF48" s="123">
        <v>0</v>
      </c>
      <c r="AG48">
        <v>0</v>
      </c>
      <c r="AH48" s="123">
        <v>0</v>
      </c>
      <c r="AI48">
        <v>0</v>
      </c>
      <c r="AJ48" s="111"/>
    </row>
    <row r="49" spans="1:36" ht="16" customHeight="1">
      <c r="A49" s="118">
        <v>41</v>
      </c>
      <c r="B49" s="119" t="s">
        <v>100</v>
      </c>
      <c r="C49" s="101" t="s">
        <v>298</v>
      </c>
      <c r="D49" s="101" t="s">
        <v>299</v>
      </c>
      <c r="E49" s="101" t="s">
        <v>353</v>
      </c>
      <c r="F49" s="120">
        <v>0.08</v>
      </c>
      <c r="G49" s="121" t="s">
        <v>73</v>
      </c>
      <c r="H49" s="125">
        <v>44188</v>
      </c>
      <c r="I49" s="122">
        <v>46384</v>
      </c>
      <c r="J49" s="121">
        <v>150000000</v>
      </c>
      <c r="K49" s="121">
        <v>55007325</v>
      </c>
      <c r="L49">
        <v>16</v>
      </c>
      <c r="M49" s="123">
        <v>45695220</v>
      </c>
      <c r="N49" s="123">
        <v>45695220</v>
      </c>
      <c r="O49" s="124">
        <v>44224</v>
      </c>
      <c r="P49" s="124">
        <v>46384</v>
      </c>
      <c r="Q49" s="124">
        <v>45866</v>
      </c>
      <c r="R49" s="123">
        <v>2775987</v>
      </c>
      <c r="S49" s="128">
        <v>45928</v>
      </c>
      <c r="T49" s="123">
        <v>2748465</v>
      </c>
      <c r="U49" s="126">
        <v>45867</v>
      </c>
      <c r="V49" s="123">
        <v>0</v>
      </c>
      <c r="W49" s="123">
        <v>0</v>
      </c>
      <c r="X49" s="123">
        <v>0</v>
      </c>
      <c r="Y49" s="123">
        <v>0</v>
      </c>
      <c r="Z49" s="123">
        <v>0</v>
      </c>
      <c r="AA49" s="123">
        <v>0</v>
      </c>
      <c r="AB49" s="123">
        <v>0</v>
      </c>
      <c r="AC49" s="123">
        <v>0</v>
      </c>
      <c r="AD49" s="123">
        <v>4769916</v>
      </c>
      <c r="AE49" s="123">
        <v>593404</v>
      </c>
      <c r="AF49" s="123">
        <v>5363320</v>
      </c>
      <c r="AG49">
        <v>34</v>
      </c>
      <c r="AH49" s="123">
        <v>0</v>
      </c>
      <c r="AI49">
        <v>0</v>
      </c>
      <c r="AJ49" s="111"/>
    </row>
    <row r="50" spans="1:36" ht="16" customHeight="1">
      <c r="A50" s="118">
        <v>42</v>
      </c>
      <c r="B50" s="119" t="s">
        <v>101</v>
      </c>
      <c r="C50" s="101" t="s">
        <v>300</v>
      </c>
      <c r="D50" s="101" t="s">
        <v>260</v>
      </c>
      <c r="E50" s="101" t="s">
        <v>353</v>
      </c>
      <c r="F50" s="120">
        <v>7.0000000000000007E-2</v>
      </c>
      <c r="G50" s="121" t="s">
        <v>73</v>
      </c>
      <c r="H50" s="125">
        <v>43861</v>
      </c>
      <c r="I50" s="122">
        <v>46415</v>
      </c>
      <c r="J50" s="121">
        <v>120000000</v>
      </c>
      <c r="K50" s="121">
        <v>39928058</v>
      </c>
      <c r="L50">
        <v>17</v>
      </c>
      <c r="M50" s="123">
        <v>31771397</v>
      </c>
      <c r="N50" s="123">
        <v>30106512</v>
      </c>
      <c r="O50" s="124">
        <v>43889</v>
      </c>
      <c r="P50" s="124">
        <v>46415</v>
      </c>
      <c r="Q50" s="124">
        <v>45897</v>
      </c>
      <c r="R50" s="123">
        <v>1881725</v>
      </c>
      <c r="S50" s="128">
        <v>45928</v>
      </c>
      <c r="T50" s="123">
        <v>1881725</v>
      </c>
      <c r="U50" s="126">
        <v>45897</v>
      </c>
      <c r="V50" s="123">
        <v>1664885</v>
      </c>
      <c r="W50" s="123">
        <v>185333</v>
      </c>
      <c r="X50" s="123">
        <v>0</v>
      </c>
      <c r="Y50" s="123">
        <v>0</v>
      </c>
      <c r="Z50" s="123">
        <v>0</v>
      </c>
      <c r="AA50" s="123">
        <v>0</v>
      </c>
      <c r="AB50" s="123">
        <v>0</v>
      </c>
      <c r="AC50" s="123">
        <v>1850218</v>
      </c>
      <c r="AD50" s="123">
        <v>0</v>
      </c>
      <c r="AE50" s="123">
        <v>0</v>
      </c>
      <c r="AF50" s="123">
        <v>0</v>
      </c>
      <c r="AG50">
        <v>0</v>
      </c>
      <c r="AH50" s="123">
        <v>0</v>
      </c>
      <c r="AI50">
        <v>0</v>
      </c>
      <c r="AJ50" s="111"/>
    </row>
    <row r="51" spans="1:36" ht="16" customHeight="1">
      <c r="A51" s="118">
        <v>43</v>
      </c>
      <c r="B51" s="119" t="s">
        <v>102</v>
      </c>
      <c r="C51" s="101" t="s">
        <v>301</v>
      </c>
      <c r="D51" s="101" t="s">
        <v>268</v>
      </c>
      <c r="E51" s="101" t="s">
        <v>353</v>
      </c>
      <c r="F51" s="120">
        <v>0.08</v>
      </c>
      <c r="G51" s="121" t="s">
        <v>73</v>
      </c>
      <c r="H51" s="125">
        <v>44945</v>
      </c>
      <c r="I51" s="122">
        <v>46415</v>
      </c>
      <c r="J51" s="121">
        <v>195000000</v>
      </c>
      <c r="K51" s="121">
        <v>102509568</v>
      </c>
      <c r="L51">
        <v>17</v>
      </c>
      <c r="M51" s="123">
        <v>85983275</v>
      </c>
      <c r="N51" s="123">
        <v>85983275</v>
      </c>
      <c r="O51" s="124">
        <v>44985</v>
      </c>
      <c r="P51" s="124">
        <v>46415</v>
      </c>
      <c r="Q51" s="124">
        <v>45866</v>
      </c>
      <c r="R51" s="123">
        <v>4946323</v>
      </c>
      <c r="S51" s="128">
        <v>45903</v>
      </c>
      <c r="T51" s="123">
        <v>4912324</v>
      </c>
      <c r="U51" s="126">
        <v>45860</v>
      </c>
      <c r="V51" s="123">
        <v>0</v>
      </c>
      <c r="W51" s="123">
        <v>0</v>
      </c>
      <c r="X51" s="123">
        <v>0</v>
      </c>
      <c r="Y51" s="123">
        <v>0</v>
      </c>
      <c r="Z51" s="123">
        <v>0</v>
      </c>
      <c r="AA51" s="123">
        <v>0</v>
      </c>
      <c r="AB51" s="123">
        <v>0</v>
      </c>
      <c r="AC51" s="123">
        <v>0</v>
      </c>
      <c r="AD51" s="123">
        <v>8475281</v>
      </c>
      <c r="AE51" s="123">
        <v>1118187</v>
      </c>
      <c r="AF51" s="123">
        <v>9593468</v>
      </c>
      <c r="AG51">
        <v>34</v>
      </c>
      <c r="AH51" s="123">
        <v>0</v>
      </c>
      <c r="AI51">
        <v>0</v>
      </c>
      <c r="AJ51" s="111"/>
    </row>
    <row r="52" spans="1:36" ht="16" customHeight="1">
      <c r="A52" s="118">
        <v>44</v>
      </c>
      <c r="B52" s="119" t="s">
        <v>103</v>
      </c>
      <c r="C52" s="101" t="s">
        <v>302</v>
      </c>
      <c r="D52" s="101" t="s">
        <v>289</v>
      </c>
      <c r="E52" s="101" t="s">
        <v>353</v>
      </c>
      <c r="F52" s="120">
        <v>7.0000000000000007E-2</v>
      </c>
      <c r="G52" s="121" t="s">
        <v>73</v>
      </c>
      <c r="H52" s="125">
        <v>45134</v>
      </c>
      <c r="I52" s="122">
        <v>46415</v>
      </c>
      <c r="J52" s="121">
        <v>70000000</v>
      </c>
      <c r="K52" s="121">
        <v>46674825</v>
      </c>
      <c r="L52">
        <v>17</v>
      </c>
      <c r="M52" s="123">
        <v>37139906</v>
      </c>
      <c r="N52" s="123">
        <v>35193699</v>
      </c>
      <c r="O52" s="124">
        <v>45166</v>
      </c>
      <c r="P52" s="124">
        <v>46415</v>
      </c>
      <c r="Q52" s="124">
        <v>45897</v>
      </c>
      <c r="R52" s="123">
        <v>2199686</v>
      </c>
      <c r="S52" s="128">
        <v>45928</v>
      </c>
      <c r="T52" s="123">
        <v>2199686</v>
      </c>
      <c r="U52" s="126">
        <v>45897</v>
      </c>
      <c r="V52" s="123">
        <v>1946207</v>
      </c>
      <c r="W52" s="123">
        <v>216649</v>
      </c>
      <c r="X52" s="123">
        <v>0</v>
      </c>
      <c r="Y52" s="123">
        <v>0</v>
      </c>
      <c r="Z52" s="123">
        <v>0</v>
      </c>
      <c r="AA52" s="123">
        <v>0</v>
      </c>
      <c r="AB52" s="123">
        <v>0</v>
      </c>
      <c r="AC52" s="123">
        <v>2162856</v>
      </c>
      <c r="AD52" s="123">
        <v>0</v>
      </c>
      <c r="AE52" s="123">
        <v>0</v>
      </c>
      <c r="AF52" s="123">
        <v>0</v>
      </c>
      <c r="AG52">
        <v>0</v>
      </c>
      <c r="AH52" s="123">
        <v>0</v>
      </c>
      <c r="AI52">
        <v>0</v>
      </c>
      <c r="AJ52" s="111"/>
    </row>
    <row r="53" spans="1:36" ht="16" customHeight="1">
      <c r="A53" s="118">
        <v>45</v>
      </c>
      <c r="B53" s="119" t="s">
        <v>104</v>
      </c>
      <c r="C53" s="101" t="s">
        <v>303</v>
      </c>
      <c r="D53" s="101" t="s">
        <v>289</v>
      </c>
      <c r="E53" s="101" t="s">
        <v>353</v>
      </c>
      <c r="F53" s="120">
        <v>7.0000000000000007E-2</v>
      </c>
      <c r="G53" s="121" t="s">
        <v>73</v>
      </c>
      <c r="H53" s="125">
        <v>44272</v>
      </c>
      <c r="I53" s="122">
        <v>46474</v>
      </c>
      <c r="J53" s="121">
        <v>100000000</v>
      </c>
      <c r="K53" s="121">
        <v>40384806</v>
      </c>
      <c r="L53">
        <v>19</v>
      </c>
      <c r="M53" s="123">
        <v>33780140</v>
      </c>
      <c r="N53" s="123">
        <v>32847676</v>
      </c>
      <c r="O53" s="124">
        <v>44314</v>
      </c>
      <c r="P53" s="124">
        <v>46474</v>
      </c>
      <c r="Q53" s="124">
        <v>45897</v>
      </c>
      <c r="R53" s="123">
        <v>1766413</v>
      </c>
      <c r="S53" s="128">
        <v>45902</v>
      </c>
      <c r="T53" s="123">
        <v>1766413</v>
      </c>
      <c r="U53" s="126">
        <v>45898</v>
      </c>
      <c r="V53" s="123">
        <v>932464</v>
      </c>
      <c r="W53" s="123">
        <v>132491</v>
      </c>
      <c r="X53" s="123">
        <v>0</v>
      </c>
      <c r="Y53" s="123">
        <v>0</v>
      </c>
      <c r="Z53" s="123">
        <v>0</v>
      </c>
      <c r="AA53" s="123">
        <v>0</v>
      </c>
      <c r="AB53" s="123">
        <v>0</v>
      </c>
      <c r="AC53" s="123">
        <v>1064955</v>
      </c>
      <c r="AD53" s="123">
        <v>1538431</v>
      </c>
      <c r="AE53" s="123">
        <v>59120</v>
      </c>
      <c r="AF53" s="123">
        <v>1597551</v>
      </c>
      <c r="AG53">
        <v>3</v>
      </c>
      <c r="AH53" s="123">
        <v>0</v>
      </c>
      <c r="AI53">
        <v>0</v>
      </c>
      <c r="AJ53" s="111"/>
    </row>
    <row r="54" spans="1:36" ht="16" customHeight="1">
      <c r="A54" s="118">
        <v>46</v>
      </c>
      <c r="B54" s="119" t="s">
        <v>105</v>
      </c>
      <c r="C54" s="101" t="s">
        <v>304</v>
      </c>
      <c r="D54" s="101" t="s">
        <v>260</v>
      </c>
      <c r="E54" s="101" t="s">
        <v>353</v>
      </c>
      <c r="F54" s="120">
        <v>7.0000000000000007E-2</v>
      </c>
      <c r="G54" s="121" t="s">
        <v>73</v>
      </c>
      <c r="H54" s="125">
        <v>44124</v>
      </c>
      <c r="I54" s="122">
        <v>46505</v>
      </c>
      <c r="J54" s="121">
        <v>200000000</v>
      </c>
      <c r="K54" s="121">
        <v>83723428</v>
      </c>
      <c r="L54">
        <v>20</v>
      </c>
      <c r="M54" s="123">
        <v>68751351</v>
      </c>
      <c r="N54" s="123">
        <v>65695348</v>
      </c>
      <c r="O54" s="124">
        <v>44344</v>
      </c>
      <c r="P54" s="124">
        <v>46505</v>
      </c>
      <c r="Q54" s="124">
        <v>45897</v>
      </c>
      <c r="R54" s="123">
        <v>3525232</v>
      </c>
      <c r="S54" s="128">
        <v>45928</v>
      </c>
      <c r="T54" s="123">
        <v>3525232</v>
      </c>
      <c r="U54" s="126">
        <v>45897</v>
      </c>
      <c r="V54" s="123">
        <v>3056003</v>
      </c>
      <c r="W54" s="123">
        <v>401050</v>
      </c>
      <c r="X54" s="123">
        <v>0</v>
      </c>
      <c r="Y54" s="123">
        <v>0</v>
      </c>
      <c r="Z54" s="123">
        <v>0</v>
      </c>
      <c r="AA54" s="123">
        <v>0</v>
      </c>
      <c r="AB54" s="123">
        <v>0</v>
      </c>
      <c r="AC54" s="123">
        <v>3457053</v>
      </c>
      <c r="AD54" s="123">
        <v>0</v>
      </c>
      <c r="AE54" s="123">
        <v>0</v>
      </c>
      <c r="AF54" s="123">
        <v>0</v>
      </c>
      <c r="AG54">
        <v>0</v>
      </c>
      <c r="AH54" s="123">
        <v>0</v>
      </c>
      <c r="AI54">
        <v>0</v>
      </c>
      <c r="AJ54" s="111"/>
    </row>
    <row r="55" spans="1:36" ht="16" customHeight="1">
      <c r="A55" s="118">
        <v>47</v>
      </c>
      <c r="B55" s="119" t="s">
        <v>106</v>
      </c>
      <c r="C55" s="101" t="s">
        <v>305</v>
      </c>
      <c r="D55" s="101" t="s">
        <v>306</v>
      </c>
      <c r="E55" s="101" t="s">
        <v>353</v>
      </c>
      <c r="F55" s="120">
        <v>7.4999999999999997E-2</v>
      </c>
      <c r="G55" s="121" t="s">
        <v>73</v>
      </c>
      <c r="H55" s="125">
        <v>45034</v>
      </c>
      <c r="I55" s="122">
        <v>46505</v>
      </c>
      <c r="J55" s="121">
        <v>175000000</v>
      </c>
      <c r="K55" s="121">
        <v>102332792</v>
      </c>
      <c r="L55">
        <v>20</v>
      </c>
      <c r="M55" s="123">
        <v>84128995</v>
      </c>
      <c r="N55" s="123">
        <v>80407978</v>
      </c>
      <c r="O55" s="124">
        <v>45074</v>
      </c>
      <c r="P55" s="124">
        <v>46505</v>
      </c>
      <c r="Q55" s="124">
        <v>45897</v>
      </c>
      <c r="R55" s="123">
        <v>4336210</v>
      </c>
      <c r="S55" s="128">
        <v>45928</v>
      </c>
      <c r="T55" s="123">
        <v>4336210</v>
      </c>
      <c r="U55" s="126">
        <v>45897</v>
      </c>
      <c r="V55" s="123">
        <v>3721017</v>
      </c>
      <c r="W55" s="123">
        <v>525806</v>
      </c>
      <c r="X55" s="123">
        <v>0</v>
      </c>
      <c r="Y55" s="123">
        <v>0</v>
      </c>
      <c r="Z55" s="123">
        <v>0</v>
      </c>
      <c r="AA55" s="123">
        <v>0</v>
      </c>
      <c r="AB55" s="123">
        <v>0</v>
      </c>
      <c r="AC55" s="123">
        <v>4246823</v>
      </c>
      <c r="AD55" s="123">
        <v>0</v>
      </c>
      <c r="AE55" s="123">
        <v>0</v>
      </c>
      <c r="AF55" s="123">
        <v>0</v>
      </c>
      <c r="AG55">
        <v>0</v>
      </c>
      <c r="AH55" s="123">
        <v>0</v>
      </c>
      <c r="AI55">
        <v>0</v>
      </c>
      <c r="AJ55" s="111"/>
    </row>
    <row r="56" spans="1:36" ht="16" customHeight="1">
      <c r="A56" s="118">
        <v>48</v>
      </c>
      <c r="B56" s="119" t="s">
        <v>107</v>
      </c>
      <c r="C56" s="101" t="s">
        <v>307</v>
      </c>
      <c r="D56" s="101" t="s">
        <v>308</v>
      </c>
      <c r="E56" s="101" t="s">
        <v>353</v>
      </c>
      <c r="F56" s="120">
        <v>7.4999999999999997E-2</v>
      </c>
      <c r="G56" s="121" t="s">
        <v>73</v>
      </c>
      <c r="H56" s="125">
        <v>44537</v>
      </c>
      <c r="I56" s="122">
        <v>46535</v>
      </c>
      <c r="J56" s="121">
        <v>200000000</v>
      </c>
      <c r="K56" s="121">
        <v>100855510</v>
      </c>
      <c r="L56">
        <v>21</v>
      </c>
      <c r="M56" s="123">
        <v>83643829</v>
      </c>
      <c r="N56" s="123">
        <v>80125610</v>
      </c>
      <c r="O56" s="124">
        <v>44558</v>
      </c>
      <c r="P56" s="124">
        <v>46535</v>
      </c>
      <c r="Q56" s="124">
        <v>45897</v>
      </c>
      <c r="R56" s="123">
        <v>4129865</v>
      </c>
      <c r="S56" s="128">
        <v>45928</v>
      </c>
      <c r="T56" s="123">
        <v>4129865</v>
      </c>
      <c r="U56" s="126">
        <v>45897</v>
      </c>
      <c r="V56" s="123">
        <v>3518219</v>
      </c>
      <c r="W56" s="123">
        <v>522774</v>
      </c>
      <c r="X56" s="123">
        <v>0</v>
      </c>
      <c r="Y56" s="123">
        <v>0</v>
      </c>
      <c r="Z56" s="123">
        <v>0</v>
      </c>
      <c r="AA56" s="123">
        <v>0</v>
      </c>
      <c r="AB56" s="123">
        <v>0</v>
      </c>
      <c r="AC56" s="123">
        <v>4040993</v>
      </c>
      <c r="AD56" s="123">
        <v>0</v>
      </c>
      <c r="AE56" s="123">
        <v>0</v>
      </c>
      <c r="AF56" s="123">
        <v>0</v>
      </c>
      <c r="AG56">
        <v>0</v>
      </c>
      <c r="AH56" s="123">
        <v>0</v>
      </c>
      <c r="AI56">
        <v>0</v>
      </c>
      <c r="AJ56" s="111"/>
    </row>
    <row r="57" spans="1:36" ht="16" customHeight="1">
      <c r="A57" s="118">
        <v>49</v>
      </c>
      <c r="B57" s="119" t="s">
        <v>108</v>
      </c>
      <c r="C57" s="101" t="s">
        <v>309</v>
      </c>
      <c r="D57" s="101" t="s">
        <v>277</v>
      </c>
      <c r="E57" s="101" t="s">
        <v>353</v>
      </c>
      <c r="F57" s="120">
        <v>7.4999999999999997E-2</v>
      </c>
      <c r="G57" s="121" t="s">
        <v>73</v>
      </c>
      <c r="H57" s="125">
        <v>45120</v>
      </c>
      <c r="I57" s="122">
        <v>46566</v>
      </c>
      <c r="J57" s="121">
        <v>18723577</v>
      </c>
      <c r="K57" s="121">
        <v>15350778</v>
      </c>
      <c r="L57">
        <v>22</v>
      </c>
      <c r="M57" s="123">
        <v>12834117</v>
      </c>
      <c r="N57" s="123">
        <v>12319689</v>
      </c>
      <c r="O57" s="124">
        <v>45532</v>
      </c>
      <c r="P57" s="124">
        <v>46566</v>
      </c>
      <c r="Q57" s="124">
        <v>45897</v>
      </c>
      <c r="R57" s="123">
        <v>608277</v>
      </c>
      <c r="S57" s="128">
        <v>45928</v>
      </c>
      <c r="T57" s="123">
        <v>608277</v>
      </c>
      <c r="U57" s="126">
        <v>45897</v>
      </c>
      <c r="V57" s="123">
        <v>514428</v>
      </c>
      <c r="W57" s="123">
        <v>80213</v>
      </c>
      <c r="X57" s="123">
        <v>0</v>
      </c>
      <c r="Y57" s="123">
        <v>0</v>
      </c>
      <c r="Z57" s="123">
        <v>0</v>
      </c>
      <c r="AA57" s="123">
        <v>0</v>
      </c>
      <c r="AB57" s="123">
        <v>0</v>
      </c>
      <c r="AC57" s="123">
        <v>594641</v>
      </c>
      <c r="AD57" s="123">
        <v>0</v>
      </c>
      <c r="AE57" s="123">
        <v>0</v>
      </c>
      <c r="AF57" s="123">
        <v>0</v>
      </c>
      <c r="AG57">
        <v>0</v>
      </c>
      <c r="AH57" s="123">
        <v>0</v>
      </c>
      <c r="AI57">
        <v>0</v>
      </c>
      <c r="AJ57" s="111"/>
    </row>
    <row r="58" spans="1:36" ht="16" customHeight="1">
      <c r="A58" s="118">
        <v>50</v>
      </c>
      <c r="B58" s="119" t="s">
        <v>109</v>
      </c>
      <c r="C58" s="101" t="s">
        <v>310</v>
      </c>
      <c r="D58" s="101" t="s">
        <v>279</v>
      </c>
      <c r="E58" s="101" t="s">
        <v>353</v>
      </c>
      <c r="F58" s="120">
        <v>8.5000000000000006E-2</v>
      </c>
      <c r="G58" s="121" t="s">
        <v>73</v>
      </c>
      <c r="H58" s="125">
        <v>45092</v>
      </c>
      <c r="I58" s="122">
        <v>46566</v>
      </c>
      <c r="J58" s="121">
        <v>80000000</v>
      </c>
      <c r="K58" s="121">
        <v>50463848</v>
      </c>
      <c r="L58">
        <v>22</v>
      </c>
      <c r="M58" s="123">
        <v>42286045</v>
      </c>
      <c r="N58" s="123">
        <v>40609596</v>
      </c>
      <c r="O58" s="124">
        <v>45135</v>
      </c>
      <c r="P58" s="124">
        <v>46566</v>
      </c>
      <c r="Q58" s="124">
        <v>45897</v>
      </c>
      <c r="R58" s="123">
        <v>2026894</v>
      </c>
      <c r="S58" s="128">
        <v>45928</v>
      </c>
      <c r="T58" s="123">
        <v>2026894</v>
      </c>
      <c r="U58" s="126">
        <v>45897</v>
      </c>
      <c r="V58" s="123">
        <v>1676449</v>
      </c>
      <c r="W58" s="123">
        <v>299526</v>
      </c>
      <c r="X58" s="123">
        <v>0</v>
      </c>
      <c r="Y58" s="123">
        <v>0</v>
      </c>
      <c r="Z58" s="123">
        <v>0</v>
      </c>
      <c r="AA58" s="123">
        <v>0</v>
      </c>
      <c r="AB58" s="123">
        <v>0</v>
      </c>
      <c r="AC58" s="123">
        <v>1975975</v>
      </c>
      <c r="AD58" s="123">
        <v>0</v>
      </c>
      <c r="AE58" s="123">
        <v>0</v>
      </c>
      <c r="AF58" s="123">
        <v>0</v>
      </c>
      <c r="AG58">
        <v>0</v>
      </c>
      <c r="AH58" s="123">
        <v>0</v>
      </c>
      <c r="AI58">
        <v>0</v>
      </c>
      <c r="AJ58" s="111"/>
    </row>
    <row r="59" spans="1:36" ht="16" customHeight="1">
      <c r="A59" s="118">
        <v>51</v>
      </c>
      <c r="B59" s="119" t="s">
        <v>110</v>
      </c>
      <c r="C59" s="101" t="s">
        <v>311</v>
      </c>
      <c r="D59" s="101" t="s">
        <v>262</v>
      </c>
      <c r="E59" s="101" t="s">
        <v>353</v>
      </c>
      <c r="F59" s="120">
        <v>0.08</v>
      </c>
      <c r="G59" s="121" t="s">
        <v>73</v>
      </c>
      <c r="H59" s="125">
        <v>45380</v>
      </c>
      <c r="I59" s="122">
        <v>46627</v>
      </c>
      <c r="J59" s="121">
        <v>125000000</v>
      </c>
      <c r="K59" s="121">
        <v>93843569</v>
      </c>
      <c r="L59">
        <v>24</v>
      </c>
      <c r="M59" s="123">
        <v>79681773</v>
      </c>
      <c r="N59" s="123">
        <v>76782795</v>
      </c>
      <c r="O59" s="124">
        <v>45227</v>
      </c>
      <c r="P59" s="124">
        <v>46627</v>
      </c>
      <c r="Q59" s="124">
        <v>45897</v>
      </c>
      <c r="R59" s="123">
        <v>3521642</v>
      </c>
      <c r="S59" s="128">
        <v>45928</v>
      </c>
      <c r="T59" s="123">
        <v>3521642</v>
      </c>
      <c r="U59" s="126">
        <v>45898</v>
      </c>
      <c r="V59" s="123">
        <v>2898978</v>
      </c>
      <c r="W59" s="123">
        <v>531213</v>
      </c>
      <c r="X59" s="123">
        <v>0</v>
      </c>
      <c r="Y59" s="123">
        <v>0</v>
      </c>
      <c r="Z59" s="123">
        <v>0</v>
      </c>
      <c r="AA59" s="123">
        <v>0</v>
      </c>
      <c r="AB59" s="123">
        <v>0</v>
      </c>
      <c r="AC59" s="123">
        <v>3430191</v>
      </c>
      <c r="AD59" s="123">
        <v>0</v>
      </c>
      <c r="AE59" s="123">
        <v>0</v>
      </c>
      <c r="AF59" s="123">
        <v>0</v>
      </c>
      <c r="AG59">
        <v>0</v>
      </c>
      <c r="AH59" s="123">
        <v>0</v>
      </c>
      <c r="AI59">
        <v>0</v>
      </c>
      <c r="AJ59" s="111"/>
    </row>
    <row r="60" spans="1:36" ht="16" customHeight="1">
      <c r="A60" s="118">
        <v>52</v>
      </c>
      <c r="B60" s="119" t="s">
        <v>111</v>
      </c>
      <c r="C60" s="101" t="s">
        <v>312</v>
      </c>
      <c r="D60" s="101" t="s">
        <v>71</v>
      </c>
      <c r="E60" s="101" t="s">
        <v>353</v>
      </c>
      <c r="F60" s="120">
        <v>0.08</v>
      </c>
      <c r="G60" s="121" t="s">
        <v>73</v>
      </c>
      <c r="H60" s="125">
        <v>45652</v>
      </c>
      <c r="I60" s="122">
        <v>46627</v>
      </c>
      <c r="J60" s="121">
        <v>175000000</v>
      </c>
      <c r="K60" s="121">
        <v>114346644</v>
      </c>
      <c r="L60">
        <v>24</v>
      </c>
      <c r="M60" s="123">
        <v>97090759</v>
      </c>
      <c r="N60" s="123">
        <v>93558405</v>
      </c>
      <c r="O60" s="124">
        <v>44648</v>
      </c>
      <c r="P60" s="124">
        <v>46627</v>
      </c>
      <c r="Q60" s="124">
        <v>45897</v>
      </c>
      <c r="R60" s="123">
        <v>4289661</v>
      </c>
      <c r="S60" s="128">
        <v>45928</v>
      </c>
      <c r="T60" s="123">
        <v>4289661</v>
      </c>
      <c r="U60" s="126">
        <v>45897</v>
      </c>
      <c r="V60" s="123">
        <v>3532354</v>
      </c>
      <c r="W60" s="123">
        <v>647271</v>
      </c>
      <c r="X60" s="123">
        <v>0</v>
      </c>
      <c r="Y60" s="123">
        <v>0</v>
      </c>
      <c r="Z60" s="123">
        <v>0</v>
      </c>
      <c r="AA60" s="123">
        <v>0</v>
      </c>
      <c r="AB60" s="123">
        <v>0</v>
      </c>
      <c r="AC60" s="123">
        <v>4179625</v>
      </c>
      <c r="AD60" s="123">
        <v>0</v>
      </c>
      <c r="AE60" s="123">
        <v>0</v>
      </c>
      <c r="AF60" s="123">
        <v>0</v>
      </c>
      <c r="AG60">
        <v>0</v>
      </c>
      <c r="AH60" s="123">
        <v>0</v>
      </c>
      <c r="AI60">
        <v>0</v>
      </c>
      <c r="AJ60" s="111"/>
    </row>
    <row r="61" spans="1:36" ht="16" customHeight="1">
      <c r="A61" s="118">
        <v>53</v>
      </c>
      <c r="B61" s="119" t="s">
        <v>112</v>
      </c>
      <c r="C61" s="101" t="s">
        <v>263</v>
      </c>
      <c r="D61" s="101" t="s">
        <v>264</v>
      </c>
      <c r="E61" s="101" t="s">
        <v>353</v>
      </c>
      <c r="F61" s="120">
        <v>7.4999999999999997E-2</v>
      </c>
      <c r="G61" s="121" t="s">
        <v>73</v>
      </c>
      <c r="H61" s="125">
        <v>44796</v>
      </c>
      <c r="I61" s="122">
        <v>46627</v>
      </c>
      <c r="J61" s="121">
        <v>400000000</v>
      </c>
      <c r="K61" s="121">
        <v>266116159</v>
      </c>
      <c r="L61">
        <v>24</v>
      </c>
      <c r="M61" s="123">
        <v>225702603</v>
      </c>
      <c r="N61" s="123">
        <v>217441716</v>
      </c>
      <c r="O61" s="124">
        <v>44801</v>
      </c>
      <c r="P61" s="124">
        <v>46627</v>
      </c>
      <c r="Q61" s="124">
        <v>45897</v>
      </c>
      <c r="R61" s="123">
        <v>9911337</v>
      </c>
      <c r="S61" s="128">
        <v>45928</v>
      </c>
      <c r="T61" s="123">
        <v>9911337</v>
      </c>
      <c r="U61" s="126">
        <v>45897</v>
      </c>
      <c r="V61" s="123">
        <v>8260887</v>
      </c>
      <c r="W61" s="123">
        <v>1410641</v>
      </c>
      <c r="X61" s="123">
        <v>0</v>
      </c>
      <c r="Y61" s="123">
        <v>0</v>
      </c>
      <c r="Z61" s="123">
        <v>0</v>
      </c>
      <c r="AA61" s="123">
        <v>0</v>
      </c>
      <c r="AB61" s="123">
        <v>0</v>
      </c>
      <c r="AC61" s="123">
        <v>9671528</v>
      </c>
      <c r="AD61" s="123">
        <v>0</v>
      </c>
      <c r="AE61" s="123">
        <v>0</v>
      </c>
      <c r="AF61" s="123">
        <v>0</v>
      </c>
      <c r="AG61">
        <v>0</v>
      </c>
      <c r="AH61" s="123">
        <v>0</v>
      </c>
      <c r="AI61">
        <v>0</v>
      </c>
      <c r="AJ61" s="111"/>
    </row>
    <row r="62" spans="1:36" ht="16" customHeight="1">
      <c r="A62" s="118">
        <v>54</v>
      </c>
      <c r="B62" s="119" t="s">
        <v>113</v>
      </c>
      <c r="C62" s="101" t="s">
        <v>313</v>
      </c>
      <c r="D62" s="101" t="s">
        <v>272</v>
      </c>
      <c r="E62" s="101" t="s">
        <v>353</v>
      </c>
      <c r="F62" s="120">
        <v>8.5000000000000006E-2</v>
      </c>
      <c r="G62" s="121" t="s">
        <v>73</v>
      </c>
      <c r="H62" s="125">
        <v>44797</v>
      </c>
      <c r="I62" s="122">
        <v>46627</v>
      </c>
      <c r="J62" s="121">
        <v>101000000</v>
      </c>
      <c r="K62" s="121">
        <v>59029392</v>
      </c>
      <c r="L62">
        <v>24</v>
      </c>
      <c r="M62" s="123">
        <v>51977252</v>
      </c>
      <c r="N62" s="123">
        <v>51977252</v>
      </c>
      <c r="O62" s="124">
        <v>44801</v>
      </c>
      <c r="P62" s="124">
        <v>46627</v>
      </c>
      <c r="Q62" s="124">
        <v>45866</v>
      </c>
      <c r="R62" s="123">
        <v>2269308</v>
      </c>
      <c r="S62" s="128">
        <v>45928</v>
      </c>
      <c r="T62" s="123">
        <v>2245704</v>
      </c>
      <c r="U62" s="126">
        <v>45863</v>
      </c>
      <c r="V62" s="123">
        <v>0</v>
      </c>
      <c r="W62" s="123">
        <v>0</v>
      </c>
      <c r="X62" s="123">
        <v>0</v>
      </c>
      <c r="Y62" s="123">
        <v>0</v>
      </c>
      <c r="Z62" s="123">
        <v>0</v>
      </c>
      <c r="AA62" s="123">
        <v>0</v>
      </c>
      <c r="AB62" s="123">
        <v>0</v>
      </c>
      <c r="AC62" s="123">
        <v>0</v>
      </c>
      <c r="AD62" s="123">
        <v>3614343</v>
      </c>
      <c r="AE62" s="123">
        <v>723596</v>
      </c>
      <c r="AF62" s="123">
        <v>4337939</v>
      </c>
      <c r="AG62">
        <v>34</v>
      </c>
      <c r="AH62" s="123">
        <v>0</v>
      </c>
      <c r="AI62">
        <v>0</v>
      </c>
      <c r="AJ62" s="111"/>
    </row>
    <row r="63" spans="1:36" ht="16" customHeight="1">
      <c r="A63" s="118">
        <v>55</v>
      </c>
      <c r="B63" s="119" t="s">
        <v>114</v>
      </c>
      <c r="C63" s="101" t="s">
        <v>314</v>
      </c>
      <c r="D63" s="101" t="s">
        <v>287</v>
      </c>
      <c r="E63" s="101" t="s">
        <v>353</v>
      </c>
      <c r="F63" s="120">
        <v>7.2499999999999995E-2</v>
      </c>
      <c r="G63" s="121" t="s">
        <v>73</v>
      </c>
      <c r="H63" s="125">
        <v>44839</v>
      </c>
      <c r="I63" s="122">
        <v>46658</v>
      </c>
      <c r="J63" s="121">
        <v>100000000</v>
      </c>
      <c r="K63" s="121">
        <v>56911853</v>
      </c>
      <c r="L63">
        <v>25</v>
      </c>
      <c r="M63" s="123">
        <v>48551924</v>
      </c>
      <c r="N63" s="123">
        <v>46844316</v>
      </c>
      <c r="O63" s="124">
        <v>44862</v>
      </c>
      <c r="P63" s="124">
        <v>46658</v>
      </c>
      <c r="Q63" s="124">
        <v>45897</v>
      </c>
      <c r="R63" s="123">
        <v>2050810</v>
      </c>
      <c r="S63" s="128">
        <v>45928</v>
      </c>
      <c r="T63" s="123">
        <v>2050810</v>
      </c>
      <c r="U63" s="126">
        <v>45897</v>
      </c>
      <c r="V63" s="123">
        <v>1707608</v>
      </c>
      <c r="W63" s="123">
        <v>293335</v>
      </c>
      <c r="X63" s="123">
        <v>0</v>
      </c>
      <c r="Y63" s="123">
        <v>0</v>
      </c>
      <c r="Z63" s="123">
        <v>0</v>
      </c>
      <c r="AA63" s="123">
        <v>0</v>
      </c>
      <c r="AB63" s="123">
        <v>0</v>
      </c>
      <c r="AC63" s="123">
        <v>2000943</v>
      </c>
      <c r="AD63" s="123">
        <v>0</v>
      </c>
      <c r="AE63" s="123">
        <v>0</v>
      </c>
      <c r="AF63" s="123">
        <v>0</v>
      </c>
      <c r="AG63">
        <v>0</v>
      </c>
      <c r="AH63" s="123">
        <v>0</v>
      </c>
      <c r="AI63">
        <v>0</v>
      </c>
      <c r="AJ63" s="111"/>
    </row>
    <row r="64" spans="1:36" ht="16" customHeight="1">
      <c r="A64" s="118">
        <v>56</v>
      </c>
      <c r="B64" s="119" t="s">
        <v>115</v>
      </c>
      <c r="C64" s="101" t="s">
        <v>315</v>
      </c>
      <c r="D64" s="101" t="s">
        <v>71</v>
      </c>
      <c r="E64" s="101" t="s">
        <v>353</v>
      </c>
      <c r="F64" s="120">
        <v>7.4999999999999997E-2</v>
      </c>
      <c r="G64" s="121" t="s">
        <v>73</v>
      </c>
      <c r="H64" s="125">
        <v>45758</v>
      </c>
      <c r="I64" s="122">
        <v>46658</v>
      </c>
      <c r="J64" s="121">
        <v>185000000</v>
      </c>
      <c r="K64" s="121">
        <v>1729199</v>
      </c>
      <c r="L64">
        <v>25</v>
      </c>
      <c r="M64" s="123">
        <v>63953192</v>
      </c>
      <c r="N64" s="123">
        <v>61710923</v>
      </c>
      <c r="O64" s="124">
        <v>44862</v>
      </c>
      <c r="P64" s="124">
        <v>46658</v>
      </c>
      <c r="Q64" s="124">
        <v>45897</v>
      </c>
      <c r="R64" s="123">
        <v>2709926</v>
      </c>
      <c r="S64" s="128">
        <v>45928</v>
      </c>
      <c r="T64" s="123">
        <v>2709926</v>
      </c>
      <c r="U64" s="126">
        <v>45897</v>
      </c>
      <c r="V64" s="123">
        <v>2242269</v>
      </c>
      <c r="W64" s="123">
        <v>399707</v>
      </c>
      <c r="X64" s="123">
        <v>0</v>
      </c>
      <c r="Y64" s="123">
        <v>0</v>
      </c>
      <c r="Z64" s="123">
        <v>0</v>
      </c>
      <c r="AA64" s="123">
        <v>0</v>
      </c>
      <c r="AB64" s="123">
        <v>0</v>
      </c>
      <c r="AC64" s="123">
        <v>2641976</v>
      </c>
      <c r="AD64" s="123">
        <v>0</v>
      </c>
      <c r="AE64" s="123">
        <v>0</v>
      </c>
      <c r="AF64" s="123">
        <v>0</v>
      </c>
      <c r="AG64">
        <v>0</v>
      </c>
      <c r="AH64" s="123">
        <v>0</v>
      </c>
      <c r="AI64">
        <v>0</v>
      </c>
      <c r="AJ64" s="111"/>
    </row>
    <row r="65" spans="1:36" ht="16" customHeight="1">
      <c r="A65" s="118">
        <v>57</v>
      </c>
      <c r="B65" s="119" t="s">
        <v>116</v>
      </c>
      <c r="C65" s="101" t="s">
        <v>316</v>
      </c>
      <c r="D65" s="101" t="s">
        <v>317</v>
      </c>
      <c r="E65" s="101" t="s">
        <v>353</v>
      </c>
      <c r="F65" s="120">
        <v>7.4999999999999997E-2</v>
      </c>
      <c r="G65" s="121" t="s">
        <v>73</v>
      </c>
      <c r="H65" s="125">
        <v>44825</v>
      </c>
      <c r="I65" s="122">
        <v>46658</v>
      </c>
      <c r="J65" s="121">
        <v>400000000</v>
      </c>
      <c r="K65" s="121">
        <v>241379811</v>
      </c>
      <c r="L65">
        <v>25</v>
      </c>
      <c r="M65" s="123">
        <v>206039072</v>
      </c>
      <c r="N65" s="123">
        <v>198815113</v>
      </c>
      <c r="O65" s="124">
        <v>44832</v>
      </c>
      <c r="P65" s="124">
        <v>46658</v>
      </c>
      <c r="Q65" s="124">
        <v>45897</v>
      </c>
      <c r="R65" s="123">
        <v>8730619</v>
      </c>
      <c r="S65" s="128">
        <v>45928</v>
      </c>
      <c r="T65" s="123">
        <v>8730619</v>
      </c>
      <c r="U65" s="126">
        <v>45897</v>
      </c>
      <c r="V65" s="123">
        <v>7223959</v>
      </c>
      <c r="W65" s="123">
        <v>1287744</v>
      </c>
      <c r="X65" s="123">
        <v>0</v>
      </c>
      <c r="Y65" s="123">
        <v>0</v>
      </c>
      <c r="Z65" s="123">
        <v>0</v>
      </c>
      <c r="AA65" s="123">
        <v>0</v>
      </c>
      <c r="AB65" s="123">
        <v>0</v>
      </c>
      <c r="AC65" s="123">
        <v>8511703</v>
      </c>
      <c r="AD65" s="123">
        <v>0</v>
      </c>
      <c r="AE65" s="123">
        <v>0</v>
      </c>
      <c r="AF65" s="123">
        <v>0</v>
      </c>
      <c r="AG65">
        <v>0</v>
      </c>
      <c r="AH65" s="123">
        <v>0</v>
      </c>
      <c r="AI65">
        <v>0</v>
      </c>
      <c r="AJ65" s="111"/>
    </row>
    <row r="66" spans="1:36" ht="16" customHeight="1">
      <c r="A66" s="118">
        <v>58</v>
      </c>
      <c r="B66" s="119" t="s">
        <v>117</v>
      </c>
      <c r="C66" s="101" t="s">
        <v>318</v>
      </c>
      <c r="D66" s="101" t="s">
        <v>254</v>
      </c>
      <c r="E66" s="101" t="s">
        <v>353</v>
      </c>
      <c r="F66" s="120">
        <v>0.08</v>
      </c>
      <c r="G66" s="121" t="s">
        <v>73</v>
      </c>
      <c r="H66" s="125">
        <v>44847</v>
      </c>
      <c r="I66" s="122">
        <v>46658</v>
      </c>
      <c r="J66" s="121">
        <v>96182335</v>
      </c>
      <c r="K66" s="121">
        <v>55253221</v>
      </c>
      <c r="L66">
        <v>25</v>
      </c>
      <c r="M66" s="123">
        <v>47216528</v>
      </c>
      <c r="N66" s="123">
        <v>45571383</v>
      </c>
      <c r="O66" s="124">
        <v>44862</v>
      </c>
      <c r="P66" s="124">
        <v>46658</v>
      </c>
      <c r="Q66" s="124">
        <v>45897</v>
      </c>
      <c r="R66" s="123">
        <v>2014088</v>
      </c>
      <c r="S66" s="128">
        <v>45928</v>
      </c>
      <c r="T66" s="123">
        <v>2014088</v>
      </c>
      <c r="U66" s="126">
        <v>45898</v>
      </c>
      <c r="V66" s="123">
        <v>1645145</v>
      </c>
      <c r="W66" s="123">
        <v>314777</v>
      </c>
      <c r="X66" s="123">
        <v>0</v>
      </c>
      <c r="Y66" s="123">
        <v>0</v>
      </c>
      <c r="Z66" s="123">
        <v>0</v>
      </c>
      <c r="AA66" s="123">
        <v>0</v>
      </c>
      <c r="AB66" s="123">
        <v>0</v>
      </c>
      <c r="AC66" s="123">
        <v>1959922</v>
      </c>
      <c r="AD66" s="123">
        <v>0</v>
      </c>
      <c r="AE66" s="123">
        <v>0</v>
      </c>
      <c r="AF66" s="123">
        <v>0</v>
      </c>
      <c r="AG66">
        <v>0</v>
      </c>
      <c r="AH66" s="123">
        <v>0</v>
      </c>
      <c r="AI66">
        <v>0</v>
      </c>
      <c r="AJ66" s="111"/>
    </row>
    <row r="67" spans="1:36" ht="16" customHeight="1">
      <c r="A67" s="118">
        <v>59</v>
      </c>
      <c r="B67" s="119" t="s">
        <v>118</v>
      </c>
      <c r="C67" s="101" t="s">
        <v>316</v>
      </c>
      <c r="D67" s="101" t="s">
        <v>317</v>
      </c>
      <c r="E67" s="101" t="s">
        <v>353</v>
      </c>
      <c r="F67" s="120">
        <v>7.4999999999999997E-2</v>
      </c>
      <c r="G67" s="121" t="s">
        <v>73</v>
      </c>
      <c r="H67" s="125">
        <v>45313</v>
      </c>
      <c r="I67" s="122">
        <v>46658</v>
      </c>
      <c r="J67" s="121">
        <v>900000000</v>
      </c>
      <c r="K67" s="121">
        <v>646995242</v>
      </c>
      <c r="L67">
        <v>25</v>
      </c>
      <c r="M67" s="123">
        <v>552267809</v>
      </c>
      <c r="N67" s="123">
        <v>532904688</v>
      </c>
      <c r="O67" s="124">
        <v>45013</v>
      </c>
      <c r="P67" s="124">
        <v>46658</v>
      </c>
      <c r="Q67" s="124">
        <v>45897</v>
      </c>
      <c r="R67" s="123">
        <v>23401581</v>
      </c>
      <c r="S67" s="128">
        <v>45928</v>
      </c>
      <c r="T67" s="123">
        <v>23401581</v>
      </c>
      <c r="U67" s="126">
        <v>45897</v>
      </c>
      <c r="V67" s="123">
        <v>19363121</v>
      </c>
      <c r="W67" s="123">
        <v>3451674</v>
      </c>
      <c r="X67" s="123">
        <v>0</v>
      </c>
      <c r="Y67" s="123">
        <v>0</v>
      </c>
      <c r="Z67" s="123">
        <v>0</v>
      </c>
      <c r="AA67" s="123">
        <v>0</v>
      </c>
      <c r="AB67" s="123">
        <v>0</v>
      </c>
      <c r="AC67" s="123">
        <v>22814795</v>
      </c>
      <c r="AD67" s="123">
        <v>0</v>
      </c>
      <c r="AE67" s="123">
        <v>0</v>
      </c>
      <c r="AF67" s="123">
        <v>0</v>
      </c>
      <c r="AG67">
        <v>0</v>
      </c>
      <c r="AH67" s="123">
        <v>0</v>
      </c>
      <c r="AI67">
        <v>0</v>
      </c>
      <c r="AJ67" s="111"/>
    </row>
    <row r="68" spans="1:36" ht="16" customHeight="1">
      <c r="A68" s="118">
        <v>60</v>
      </c>
      <c r="B68" s="119" t="s">
        <v>119</v>
      </c>
      <c r="C68" s="101" t="s">
        <v>319</v>
      </c>
      <c r="D68" s="101" t="s">
        <v>320</v>
      </c>
      <c r="E68" s="101" t="s">
        <v>353</v>
      </c>
      <c r="F68" s="120">
        <v>0.08</v>
      </c>
      <c r="G68" s="121" t="s">
        <v>73</v>
      </c>
      <c r="H68" s="125">
        <v>44874</v>
      </c>
      <c r="I68" s="122">
        <v>46688</v>
      </c>
      <c r="J68" s="121">
        <v>92000000</v>
      </c>
      <c r="K68" s="121">
        <v>65057207</v>
      </c>
      <c r="L68">
        <v>26</v>
      </c>
      <c r="M68" s="123">
        <v>55927202</v>
      </c>
      <c r="N68" s="123">
        <v>54058251</v>
      </c>
      <c r="O68" s="124">
        <v>44893</v>
      </c>
      <c r="P68" s="124">
        <v>46688</v>
      </c>
      <c r="Q68" s="124">
        <v>45897</v>
      </c>
      <c r="R68" s="123">
        <v>2305183</v>
      </c>
      <c r="S68" s="128">
        <v>45928</v>
      </c>
      <c r="T68" s="123">
        <v>2305183</v>
      </c>
      <c r="U68" s="126">
        <v>45897</v>
      </c>
      <c r="V68" s="123">
        <v>1868951</v>
      </c>
      <c r="W68" s="123">
        <v>372848</v>
      </c>
      <c r="X68" s="123">
        <v>0</v>
      </c>
      <c r="Y68" s="123">
        <v>0</v>
      </c>
      <c r="Z68" s="123">
        <v>0</v>
      </c>
      <c r="AA68" s="123">
        <v>0</v>
      </c>
      <c r="AB68" s="123">
        <v>0</v>
      </c>
      <c r="AC68" s="123">
        <v>2241799</v>
      </c>
      <c r="AD68" s="123">
        <v>0</v>
      </c>
      <c r="AE68" s="123">
        <v>0</v>
      </c>
      <c r="AF68" s="123">
        <v>0</v>
      </c>
      <c r="AG68">
        <v>0</v>
      </c>
      <c r="AH68" s="123">
        <v>0</v>
      </c>
      <c r="AI68">
        <v>0</v>
      </c>
      <c r="AJ68" s="111"/>
    </row>
    <row r="69" spans="1:36" ht="16" customHeight="1">
      <c r="A69" s="118">
        <v>61</v>
      </c>
      <c r="B69" s="119" t="s">
        <v>120</v>
      </c>
      <c r="C69" s="101" t="s">
        <v>321</v>
      </c>
      <c r="D69" s="101" t="s">
        <v>308</v>
      </c>
      <c r="E69" s="101" t="s">
        <v>353</v>
      </c>
      <c r="F69" s="120">
        <v>0.08</v>
      </c>
      <c r="G69" s="121" t="s">
        <v>73</v>
      </c>
      <c r="H69" s="125">
        <v>44952</v>
      </c>
      <c r="I69" s="122">
        <v>46719</v>
      </c>
      <c r="J69" s="121">
        <v>70000000</v>
      </c>
      <c r="K69" s="121">
        <v>40963316</v>
      </c>
      <c r="L69">
        <v>27</v>
      </c>
      <c r="M69" s="123">
        <v>35121175</v>
      </c>
      <c r="N69" s="123">
        <v>33925263</v>
      </c>
      <c r="O69" s="124">
        <v>44923</v>
      </c>
      <c r="P69" s="124">
        <v>46719</v>
      </c>
      <c r="Q69" s="124">
        <v>45897</v>
      </c>
      <c r="R69" s="123">
        <v>1486555</v>
      </c>
      <c r="S69" s="128">
        <v>45928</v>
      </c>
      <c r="T69" s="123">
        <v>1486555</v>
      </c>
      <c r="U69" s="126">
        <v>45897</v>
      </c>
      <c r="V69" s="123">
        <v>1195912</v>
      </c>
      <c r="W69" s="123">
        <v>248414</v>
      </c>
      <c r="X69" s="123">
        <v>0</v>
      </c>
      <c r="Y69" s="123">
        <v>0</v>
      </c>
      <c r="Z69" s="123">
        <v>0</v>
      </c>
      <c r="AA69" s="123">
        <v>0</v>
      </c>
      <c r="AB69" s="123">
        <v>0</v>
      </c>
      <c r="AC69" s="123">
        <v>1444326</v>
      </c>
      <c r="AD69" s="123">
        <v>0</v>
      </c>
      <c r="AE69" s="123">
        <v>0</v>
      </c>
      <c r="AF69" s="123">
        <v>0</v>
      </c>
      <c r="AG69">
        <v>0</v>
      </c>
      <c r="AH69" s="123">
        <v>0</v>
      </c>
      <c r="AI69">
        <v>0</v>
      </c>
      <c r="AJ69" s="111"/>
    </row>
    <row r="70" spans="1:36" ht="16" customHeight="1">
      <c r="A70" s="118">
        <v>62</v>
      </c>
      <c r="B70" s="119" t="s">
        <v>121</v>
      </c>
      <c r="C70" s="101" t="s">
        <v>322</v>
      </c>
      <c r="D70" s="101" t="s">
        <v>323</v>
      </c>
      <c r="E70" s="101" t="s">
        <v>353</v>
      </c>
      <c r="F70" s="120">
        <v>7.7499999999999999E-2</v>
      </c>
      <c r="G70" s="121" t="s">
        <v>77</v>
      </c>
      <c r="H70" s="125">
        <v>44739</v>
      </c>
      <c r="I70" s="122">
        <v>46201</v>
      </c>
      <c r="J70" s="121">
        <v>80000000</v>
      </c>
      <c r="K70" s="121">
        <v>29935065</v>
      </c>
      <c r="L70">
        <v>10</v>
      </c>
      <c r="M70" s="123">
        <v>20964664</v>
      </c>
      <c r="N70" s="123">
        <v>19129710</v>
      </c>
      <c r="O70" s="124">
        <v>44770</v>
      </c>
      <c r="P70" s="124">
        <v>46201</v>
      </c>
      <c r="Q70" s="124">
        <v>45897</v>
      </c>
      <c r="R70" s="123">
        <v>1993368</v>
      </c>
      <c r="S70" s="128">
        <v>45928</v>
      </c>
      <c r="T70" s="123">
        <v>1993368</v>
      </c>
      <c r="U70" s="126">
        <v>45897</v>
      </c>
      <c r="V70" s="123">
        <v>1834954</v>
      </c>
      <c r="W70" s="123">
        <v>135397</v>
      </c>
      <c r="X70" s="123">
        <v>0</v>
      </c>
      <c r="Y70" s="123">
        <v>0</v>
      </c>
      <c r="Z70" s="123">
        <v>0</v>
      </c>
      <c r="AA70" s="123">
        <v>0</v>
      </c>
      <c r="AB70" s="123">
        <v>0</v>
      </c>
      <c r="AC70" s="123">
        <v>1970351</v>
      </c>
      <c r="AD70" s="123">
        <v>0</v>
      </c>
      <c r="AE70" s="123">
        <v>0</v>
      </c>
      <c r="AF70" s="123">
        <v>0</v>
      </c>
      <c r="AG70">
        <v>0</v>
      </c>
      <c r="AH70" s="123">
        <v>0</v>
      </c>
      <c r="AI70">
        <v>0</v>
      </c>
      <c r="AJ70" s="111"/>
    </row>
    <row r="71" spans="1:36" ht="16" customHeight="1">
      <c r="A71" s="118">
        <v>63</v>
      </c>
      <c r="B71" s="119" t="s">
        <v>122</v>
      </c>
      <c r="C71" s="101" t="s">
        <v>324</v>
      </c>
      <c r="D71" s="101" t="s">
        <v>256</v>
      </c>
      <c r="E71" s="101" t="s">
        <v>353</v>
      </c>
      <c r="F71" s="120">
        <v>0.08</v>
      </c>
      <c r="G71" s="121" t="s">
        <v>73</v>
      </c>
      <c r="H71" s="125">
        <v>44881</v>
      </c>
      <c r="I71" s="122">
        <v>46719</v>
      </c>
      <c r="J71" s="121">
        <v>472775218</v>
      </c>
      <c r="K71" s="121">
        <v>286968728</v>
      </c>
      <c r="L71">
        <v>27</v>
      </c>
      <c r="M71" s="123">
        <v>248074243</v>
      </c>
      <c r="N71" s="123">
        <v>240112377</v>
      </c>
      <c r="O71" s="124">
        <v>44923</v>
      </c>
      <c r="P71" s="124">
        <v>46719</v>
      </c>
      <c r="Q71" s="124">
        <v>45897</v>
      </c>
      <c r="R71" s="123">
        <v>9896845</v>
      </c>
      <c r="S71" s="128">
        <v>45928</v>
      </c>
      <c r="T71" s="123">
        <v>9896845</v>
      </c>
      <c r="U71" s="126">
        <v>45897</v>
      </c>
      <c r="V71" s="123">
        <v>7961866</v>
      </c>
      <c r="W71" s="123">
        <v>1653828</v>
      </c>
      <c r="X71" s="123">
        <v>0</v>
      </c>
      <c r="Y71" s="123">
        <v>0</v>
      </c>
      <c r="Z71" s="123">
        <v>0</v>
      </c>
      <c r="AA71" s="123">
        <v>0</v>
      </c>
      <c r="AB71" s="123">
        <v>0</v>
      </c>
      <c r="AC71" s="123">
        <v>9615694</v>
      </c>
      <c r="AD71" s="123">
        <v>0</v>
      </c>
      <c r="AE71" s="123">
        <v>0</v>
      </c>
      <c r="AF71" s="123">
        <v>0</v>
      </c>
      <c r="AG71">
        <v>0</v>
      </c>
      <c r="AH71" s="123">
        <v>0</v>
      </c>
      <c r="AI71">
        <v>0</v>
      </c>
      <c r="AJ71" s="111"/>
    </row>
    <row r="72" spans="1:36" ht="16" customHeight="1">
      <c r="A72" s="118">
        <v>64</v>
      </c>
      <c r="B72" s="119" t="s">
        <v>123</v>
      </c>
      <c r="C72" s="101" t="s">
        <v>325</v>
      </c>
      <c r="D72" s="101" t="s">
        <v>326</v>
      </c>
      <c r="E72" s="101" t="s">
        <v>353</v>
      </c>
      <c r="F72" s="120">
        <v>0.08</v>
      </c>
      <c r="G72" s="121" t="s">
        <v>73</v>
      </c>
      <c r="H72" s="125">
        <v>44916</v>
      </c>
      <c r="I72" s="122">
        <v>46749</v>
      </c>
      <c r="J72" s="121">
        <v>70000000</v>
      </c>
      <c r="K72" s="121">
        <v>43614283</v>
      </c>
      <c r="L72">
        <v>28</v>
      </c>
      <c r="M72" s="123">
        <v>37900061</v>
      </c>
      <c r="N72" s="123">
        <v>36730335</v>
      </c>
      <c r="O72" s="124">
        <v>44954</v>
      </c>
      <c r="P72" s="124">
        <v>46749</v>
      </c>
      <c r="Q72" s="124">
        <v>45897</v>
      </c>
      <c r="R72" s="123">
        <v>1465346</v>
      </c>
      <c r="S72" s="128">
        <v>45928</v>
      </c>
      <c r="T72" s="123">
        <v>1465346</v>
      </c>
      <c r="U72" s="126">
        <v>45897</v>
      </c>
      <c r="V72" s="123">
        <v>1169726</v>
      </c>
      <c r="W72" s="123">
        <v>252667</v>
      </c>
      <c r="X72" s="123">
        <v>0</v>
      </c>
      <c r="Y72" s="123">
        <v>0</v>
      </c>
      <c r="Z72" s="123">
        <v>0</v>
      </c>
      <c r="AA72" s="123">
        <v>0</v>
      </c>
      <c r="AB72" s="123">
        <v>0</v>
      </c>
      <c r="AC72" s="123">
        <v>1422393</v>
      </c>
      <c r="AD72" s="123">
        <v>0</v>
      </c>
      <c r="AE72" s="123">
        <v>0</v>
      </c>
      <c r="AF72" s="123">
        <v>0</v>
      </c>
      <c r="AG72">
        <v>0</v>
      </c>
      <c r="AH72" s="123">
        <v>0</v>
      </c>
      <c r="AI72">
        <v>0</v>
      </c>
      <c r="AJ72" s="111"/>
    </row>
    <row r="73" spans="1:36" ht="16" customHeight="1">
      <c r="A73" s="118">
        <v>65</v>
      </c>
      <c r="B73" s="119" t="s">
        <v>124</v>
      </c>
      <c r="C73" s="101" t="s">
        <v>327</v>
      </c>
      <c r="D73" s="101" t="s">
        <v>254</v>
      </c>
      <c r="E73" s="101" t="s">
        <v>353</v>
      </c>
      <c r="F73" s="120">
        <v>0.08</v>
      </c>
      <c r="G73" s="121" t="s">
        <v>73</v>
      </c>
      <c r="H73" s="125">
        <v>45035</v>
      </c>
      <c r="I73" s="122">
        <v>46871</v>
      </c>
      <c r="J73" s="121">
        <v>100000000</v>
      </c>
      <c r="K73" s="121">
        <v>68612141</v>
      </c>
      <c r="L73">
        <v>32</v>
      </c>
      <c r="M73" s="123">
        <v>60698769</v>
      </c>
      <c r="N73" s="123">
        <v>59078868</v>
      </c>
      <c r="O73" s="124">
        <v>45074</v>
      </c>
      <c r="P73" s="124">
        <v>46871</v>
      </c>
      <c r="Q73" s="124">
        <v>45897</v>
      </c>
      <c r="R73" s="123">
        <v>2093351</v>
      </c>
      <c r="S73" s="128">
        <v>45928</v>
      </c>
      <c r="T73" s="123">
        <v>2093351</v>
      </c>
      <c r="U73" s="126">
        <v>45897</v>
      </c>
      <c r="V73" s="123">
        <v>1619901</v>
      </c>
      <c r="W73" s="123">
        <v>404658</v>
      </c>
      <c r="X73" s="123">
        <v>0</v>
      </c>
      <c r="Y73" s="123">
        <v>0</v>
      </c>
      <c r="Z73" s="123">
        <v>0</v>
      </c>
      <c r="AA73" s="123">
        <v>0</v>
      </c>
      <c r="AB73" s="123">
        <v>0</v>
      </c>
      <c r="AC73" s="123">
        <v>2024559</v>
      </c>
      <c r="AD73" s="123">
        <v>0</v>
      </c>
      <c r="AE73" s="123">
        <v>0</v>
      </c>
      <c r="AF73" s="123">
        <v>0</v>
      </c>
      <c r="AG73">
        <v>0</v>
      </c>
      <c r="AH73" s="123">
        <v>0</v>
      </c>
      <c r="AI73">
        <v>0</v>
      </c>
      <c r="AJ73" s="111"/>
    </row>
    <row r="74" spans="1:36" ht="16" customHeight="1">
      <c r="A74" s="118">
        <v>66</v>
      </c>
      <c r="B74" s="119" t="s">
        <v>125</v>
      </c>
      <c r="C74" s="101" t="s">
        <v>328</v>
      </c>
      <c r="D74" s="101" t="s">
        <v>281</v>
      </c>
      <c r="E74" s="101" t="s">
        <v>353</v>
      </c>
      <c r="F74" s="120">
        <v>6.5000000000000002E-2</v>
      </c>
      <c r="G74" s="121" t="s">
        <v>73</v>
      </c>
      <c r="H74" s="125">
        <v>44216</v>
      </c>
      <c r="I74" s="122">
        <v>46962</v>
      </c>
      <c r="J74" s="121">
        <v>200000000</v>
      </c>
      <c r="K74" s="121">
        <v>107287321</v>
      </c>
      <c r="L74">
        <v>35</v>
      </c>
      <c r="M74" s="123">
        <v>94779780</v>
      </c>
      <c r="N74" s="123">
        <v>92230512</v>
      </c>
      <c r="O74" s="124">
        <v>44436</v>
      </c>
      <c r="P74" s="124">
        <v>46962</v>
      </c>
      <c r="Q74" s="124">
        <v>45897</v>
      </c>
      <c r="R74" s="123">
        <v>3200274</v>
      </c>
      <c r="S74" s="128">
        <v>45928</v>
      </c>
      <c r="T74" s="123">
        <v>3200274</v>
      </c>
      <c r="U74" s="126">
        <v>45897</v>
      </c>
      <c r="V74" s="123">
        <v>2549268</v>
      </c>
      <c r="W74" s="123">
        <v>556415</v>
      </c>
      <c r="X74" s="123">
        <v>0</v>
      </c>
      <c r="Y74" s="123">
        <v>0</v>
      </c>
      <c r="Z74" s="123">
        <v>0</v>
      </c>
      <c r="AA74" s="123">
        <v>0</v>
      </c>
      <c r="AB74" s="123">
        <v>0</v>
      </c>
      <c r="AC74" s="123">
        <v>3105683</v>
      </c>
      <c r="AD74" s="123">
        <v>0</v>
      </c>
      <c r="AE74" s="123">
        <v>0</v>
      </c>
      <c r="AF74" s="123">
        <v>0</v>
      </c>
      <c r="AG74">
        <v>0</v>
      </c>
      <c r="AH74" s="123">
        <v>0</v>
      </c>
      <c r="AI74">
        <v>0</v>
      </c>
      <c r="AJ74" s="111"/>
    </row>
    <row r="75" spans="1:36" ht="16" customHeight="1">
      <c r="A75" s="118">
        <v>67</v>
      </c>
      <c r="B75" s="119" t="s">
        <v>126</v>
      </c>
      <c r="C75" s="101" t="s">
        <v>329</v>
      </c>
      <c r="D75" s="101" t="s">
        <v>260</v>
      </c>
      <c r="E75" s="101" t="s">
        <v>353</v>
      </c>
      <c r="F75" s="120">
        <v>7.0000000000000007E-2</v>
      </c>
      <c r="G75" s="121" t="s">
        <v>73</v>
      </c>
      <c r="H75" s="125">
        <v>44454</v>
      </c>
      <c r="I75" s="122">
        <v>47024</v>
      </c>
      <c r="J75" s="121">
        <v>70000000</v>
      </c>
      <c r="K75" s="121">
        <v>40784927</v>
      </c>
      <c r="L75">
        <v>37</v>
      </c>
      <c r="M75" s="123">
        <v>36632048</v>
      </c>
      <c r="N75" s="123">
        <v>35784389</v>
      </c>
      <c r="O75" s="124">
        <v>44497</v>
      </c>
      <c r="P75" s="124">
        <v>47024</v>
      </c>
      <c r="Q75" s="124">
        <v>45897</v>
      </c>
      <c r="R75" s="123">
        <v>1097673</v>
      </c>
      <c r="S75" s="128">
        <v>45928</v>
      </c>
      <c r="T75" s="123">
        <v>1097673</v>
      </c>
      <c r="U75" s="126">
        <v>45897</v>
      </c>
      <c r="V75" s="123">
        <v>847659</v>
      </c>
      <c r="W75" s="123">
        <v>213687</v>
      </c>
      <c r="X75" s="123">
        <v>0</v>
      </c>
      <c r="Y75" s="123">
        <v>0</v>
      </c>
      <c r="Z75" s="123">
        <v>0</v>
      </c>
      <c r="AA75" s="123">
        <v>0</v>
      </c>
      <c r="AB75" s="123">
        <v>0</v>
      </c>
      <c r="AC75" s="123">
        <v>1061346</v>
      </c>
      <c r="AD75" s="123">
        <v>0</v>
      </c>
      <c r="AE75" s="123">
        <v>0</v>
      </c>
      <c r="AF75" s="123">
        <v>0</v>
      </c>
      <c r="AG75">
        <v>0</v>
      </c>
      <c r="AH75" s="123">
        <v>0</v>
      </c>
      <c r="AI75">
        <v>0</v>
      </c>
      <c r="AJ75" s="111"/>
    </row>
    <row r="76" spans="1:36" ht="16" customHeight="1">
      <c r="A76" s="118">
        <v>68</v>
      </c>
      <c r="B76" s="119" t="s">
        <v>127</v>
      </c>
      <c r="C76" s="101" t="s">
        <v>330</v>
      </c>
      <c r="D76" s="101" t="s">
        <v>331</v>
      </c>
      <c r="E76" s="101" t="s">
        <v>353</v>
      </c>
      <c r="F76" s="120">
        <v>7.0000000000000007E-2</v>
      </c>
      <c r="G76" s="121" t="s">
        <v>73</v>
      </c>
      <c r="H76" s="125">
        <v>44523</v>
      </c>
      <c r="I76" s="122">
        <v>47085</v>
      </c>
      <c r="J76" s="121">
        <v>84500000</v>
      </c>
      <c r="K76" s="121">
        <v>51191237</v>
      </c>
      <c r="L76">
        <v>39</v>
      </c>
      <c r="M76" s="123">
        <v>46245854</v>
      </c>
      <c r="N76" s="123">
        <v>45236433</v>
      </c>
      <c r="O76" s="124">
        <v>44558</v>
      </c>
      <c r="P76" s="124">
        <v>47085</v>
      </c>
      <c r="Q76" s="124">
        <v>45897</v>
      </c>
      <c r="R76" s="123">
        <v>1325048</v>
      </c>
      <c r="S76" s="128">
        <v>45928</v>
      </c>
      <c r="T76" s="123">
        <v>1325048</v>
      </c>
      <c r="U76" s="126">
        <v>45897</v>
      </c>
      <c r="V76" s="123">
        <v>1009421</v>
      </c>
      <c r="W76" s="123">
        <v>269767</v>
      </c>
      <c r="X76" s="123">
        <v>0</v>
      </c>
      <c r="Y76" s="123">
        <v>0</v>
      </c>
      <c r="Z76" s="123">
        <v>0</v>
      </c>
      <c r="AA76" s="123">
        <v>0</v>
      </c>
      <c r="AB76" s="123">
        <v>0</v>
      </c>
      <c r="AC76" s="123">
        <v>1279188</v>
      </c>
      <c r="AD76" s="123">
        <v>0</v>
      </c>
      <c r="AE76" s="123">
        <v>0</v>
      </c>
      <c r="AF76" s="123">
        <v>0</v>
      </c>
      <c r="AG76">
        <v>0</v>
      </c>
      <c r="AH76" s="123">
        <v>0</v>
      </c>
      <c r="AI76">
        <v>0</v>
      </c>
      <c r="AJ76" s="111"/>
    </row>
    <row r="77" spans="1:36" ht="16" customHeight="1">
      <c r="A77" s="118">
        <v>69</v>
      </c>
      <c r="B77" s="119" t="s">
        <v>128</v>
      </c>
      <c r="C77" s="101" t="s">
        <v>297</v>
      </c>
      <c r="D77" s="101" t="s">
        <v>256</v>
      </c>
      <c r="E77" s="101" t="s">
        <v>353</v>
      </c>
      <c r="F77" s="120">
        <v>7.0000000000000007E-2</v>
      </c>
      <c r="G77" s="121" t="s">
        <v>73</v>
      </c>
      <c r="H77" s="125">
        <v>45133</v>
      </c>
      <c r="I77" s="122">
        <v>47146</v>
      </c>
      <c r="J77" s="121">
        <v>300000000</v>
      </c>
      <c r="K77" s="121">
        <v>245304916</v>
      </c>
      <c r="L77">
        <v>41</v>
      </c>
      <c r="M77" s="123">
        <v>224724712</v>
      </c>
      <c r="N77" s="123">
        <v>218321407</v>
      </c>
      <c r="O77" s="124">
        <v>45166</v>
      </c>
      <c r="P77" s="124">
        <v>47146</v>
      </c>
      <c r="Q77" s="124">
        <v>45897</v>
      </c>
      <c r="R77" s="123">
        <v>6154279</v>
      </c>
      <c r="S77" s="128">
        <v>45928</v>
      </c>
      <c r="T77" s="123">
        <v>6154279</v>
      </c>
      <c r="U77" s="126">
        <v>45898</v>
      </c>
      <c r="V77" s="123">
        <v>6403305</v>
      </c>
      <c r="W77" s="123">
        <v>1346677</v>
      </c>
      <c r="X77" s="123">
        <v>0</v>
      </c>
      <c r="Y77" s="123">
        <v>0</v>
      </c>
      <c r="Z77" s="123">
        <v>0</v>
      </c>
      <c r="AA77" s="123">
        <v>0</v>
      </c>
      <c r="AB77" s="123">
        <v>0</v>
      </c>
      <c r="AC77" s="123">
        <v>7749982</v>
      </c>
      <c r="AD77" s="123">
        <v>0</v>
      </c>
      <c r="AE77" s="123">
        <v>0</v>
      </c>
      <c r="AF77" s="123">
        <v>0</v>
      </c>
      <c r="AG77">
        <v>0</v>
      </c>
      <c r="AH77" s="123">
        <v>0</v>
      </c>
      <c r="AI77">
        <v>0</v>
      </c>
      <c r="AJ77" s="111"/>
    </row>
    <row r="78" spans="1:36" ht="16" customHeight="1">
      <c r="A78" s="118">
        <v>70</v>
      </c>
      <c r="B78" s="119" t="s">
        <v>129</v>
      </c>
      <c r="C78" s="101" t="s">
        <v>332</v>
      </c>
      <c r="D78" s="101" t="s">
        <v>256</v>
      </c>
      <c r="E78" s="101" t="s">
        <v>353</v>
      </c>
      <c r="F78" s="120">
        <v>7.0000000000000007E-2</v>
      </c>
      <c r="G78" s="121" t="s">
        <v>73</v>
      </c>
      <c r="H78" s="125">
        <v>44279</v>
      </c>
      <c r="I78" s="122">
        <v>47205</v>
      </c>
      <c r="J78" s="121">
        <v>250000000</v>
      </c>
      <c r="K78" s="121">
        <v>147775888</v>
      </c>
      <c r="L78">
        <v>43</v>
      </c>
      <c r="M78" s="123">
        <v>134851724</v>
      </c>
      <c r="N78" s="123">
        <v>132213727</v>
      </c>
      <c r="O78" s="124">
        <v>44314</v>
      </c>
      <c r="P78" s="124">
        <v>47205</v>
      </c>
      <c r="Q78" s="124">
        <v>45897</v>
      </c>
      <c r="R78" s="123">
        <v>3558360</v>
      </c>
      <c r="S78" s="128">
        <v>45928</v>
      </c>
      <c r="T78" s="123">
        <v>3558360</v>
      </c>
      <c r="U78" s="126">
        <v>45897</v>
      </c>
      <c r="V78" s="123">
        <v>2637997</v>
      </c>
      <c r="W78" s="123">
        <v>786635</v>
      </c>
      <c r="X78" s="123">
        <v>0</v>
      </c>
      <c r="Y78" s="123">
        <v>0</v>
      </c>
      <c r="Z78" s="123">
        <v>0</v>
      </c>
      <c r="AA78" s="123">
        <v>0</v>
      </c>
      <c r="AB78" s="123">
        <v>0</v>
      </c>
      <c r="AC78" s="123">
        <v>3424632</v>
      </c>
      <c r="AD78" s="123">
        <v>0</v>
      </c>
      <c r="AE78" s="123">
        <v>0</v>
      </c>
      <c r="AF78" s="123">
        <v>0</v>
      </c>
      <c r="AG78">
        <v>0</v>
      </c>
      <c r="AH78" s="123">
        <v>0</v>
      </c>
      <c r="AI78">
        <v>0</v>
      </c>
      <c r="AJ78" s="111"/>
    </row>
    <row r="79" spans="1:36" ht="16" customHeight="1">
      <c r="A79" s="118">
        <v>71</v>
      </c>
      <c r="B79" s="119" t="s">
        <v>130</v>
      </c>
      <c r="C79" s="101" t="s">
        <v>333</v>
      </c>
      <c r="D79" s="101" t="s">
        <v>256</v>
      </c>
      <c r="E79" s="101" t="s">
        <v>353</v>
      </c>
      <c r="F79" s="120">
        <v>0.08</v>
      </c>
      <c r="G79" s="121" t="s">
        <v>73</v>
      </c>
      <c r="H79" s="125">
        <v>45391</v>
      </c>
      <c r="I79" s="122">
        <v>47205</v>
      </c>
      <c r="J79" s="121">
        <v>150000000</v>
      </c>
      <c r="K79" s="121">
        <v>127464472</v>
      </c>
      <c r="L79">
        <v>43</v>
      </c>
      <c r="M79" s="123">
        <v>116566769</v>
      </c>
      <c r="N79" s="123">
        <v>114335963</v>
      </c>
      <c r="O79" s="124">
        <v>45410</v>
      </c>
      <c r="P79" s="124">
        <v>47205</v>
      </c>
      <c r="Q79" s="124">
        <v>45897</v>
      </c>
      <c r="R79" s="123">
        <v>3140027</v>
      </c>
      <c r="S79" s="128">
        <v>45928</v>
      </c>
      <c r="T79" s="123">
        <v>3140027</v>
      </c>
      <c r="U79" s="126">
        <v>45897</v>
      </c>
      <c r="V79" s="123">
        <v>2230806</v>
      </c>
      <c r="W79" s="123">
        <v>777112</v>
      </c>
      <c r="X79" s="123">
        <v>0</v>
      </c>
      <c r="Y79" s="123">
        <v>0</v>
      </c>
      <c r="Z79" s="123">
        <v>0</v>
      </c>
      <c r="AA79" s="123">
        <v>0</v>
      </c>
      <c r="AB79" s="123">
        <v>0</v>
      </c>
      <c r="AC79" s="123">
        <v>3007918</v>
      </c>
      <c r="AD79" s="123">
        <v>0</v>
      </c>
      <c r="AE79" s="123">
        <v>0</v>
      </c>
      <c r="AF79" s="123">
        <v>0</v>
      </c>
      <c r="AG79">
        <v>0</v>
      </c>
      <c r="AH79" s="123">
        <v>0</v>
      </c>
      <c r="AI79">
        <v>0</v>
      </c>
      <c r="AJ79" s="111"/>
    </row>
    <row r="80" spans="1:36" ht="16" customHeight="1">
      <c r="A80" s="118">
        <v>72</v>
      </c>
      <c r="B80" s="119" t="s">
        <v>131</v>
      </c>
      <c r="C80" s="101" t="s">
        <v>334</v>
      </c>
      <c r="D80" s="101" t="s">
        <v>279</v>
      </c>
      <c r="E80" s="101" t="s">
        <v>353</v>
      </c>
      <c r="F80" s="120">
        <v>0.08</v>
      </c>
      <c r="G80" s="121" t="s">
        <v>77</v>
      </c>
      <c r="H80" s="125">
        <v>44616</v>
      </c>
      <c r="I80" s="122">
        <v>47205</v>
      </c>
      <c r="J80" s="121">
        <v>180000000</v>
      </c>
      <c r="K80" s="121">
        <v>122756246</v>
      </c>
      <c r="L80">
        <v>15</v>
      </c>
      <c r="M80" s="123">
        <v>110691214</v>
      </c>
      <c r="N80" s="123">
        <v>110691214</v>
      </c>
      <c r="O80" s="124">
        <v>44740</v>
      </c>
      <c r="P80" s="124">
        <v>47205</v>
      </c>
      <c r="Q80" s="124">
        <v>45836</v>
      </c>
      <c r="R80" s="123">
        <v>8843863</v>
      </c>
      <c r="S80" s="128">
        <v>45928</v>
      </c>
      <c r="T80" s="123">
        <v>0</v>
      </c>
      <c r="U80" s="126">
        <v>45839</v>
      </c>
      <c r="V80" s="123">
        <v>0</v>
      </c>
      <c r="W80" s="123">
        <v>0</v>
      </c>
      <c r="X80" s="123">
        <v>0</v>
      </c>
      <c r="Y80" s="123">
        <v>0</v>
      </c>
      <c r="Z80" s="123">
        <v>0</v>
      </c>
      <c r="AA80" s="123">
        <v>0</v>
      </c>
      <c r="AB80" s="123">
        <v>0</v>
      </c>
      <c r="AC80" s="123">
        <v>0</v>
      </c>
      <c r="AD80" s="123">
        <v>0</v>
      </c>
      <c r="AE80" s="123">
        <v>0</v>
      </c>
      <c r="AF80" s="123">
        <v>0</v>
      </c>
      <c r="AG80">
        <v>0</v>
      </c>
      <c r="AH80" s="123">
        <v>0</v>
      </c>
      <c r="AI80">
        <v>0</v>
      </c>
      <c r="AJ80" s="111"/>
    </row>
    <row r="81" spans="1:36" ht="16" customHeight="1">
      <c r="A81" s="118">
        <v>73</v>
      </c>
      <c r="B81" s="119" t="s">
        <v>132</v>
      </c>
      <c r="C81" s="101" t="s">
        <v>335</v>
      </c>
      <c r="D81" s="101" t="s">
        <v>336</v>
      </c>
      <c r="E81" s="101" t="s">
        <v>353</v>
      </c>
      <c r="F81" s="120">
        <v>7.4999999999999997E-2</v>
      </c>
      <c r="G81" s="121" t="s">
        <v>73</v>
      </c>
      <c r="H81" s="125">
        <v>45336</v>
      </c>
      <c r="I81" s="122">
        <v>47266</v>
      </c>
      <c r="J81" s="121">
        <v>150000000</v>
      </c>
      <c r="K81" s="121">
        <v>130286750</v>
      </c>
      <c r="L81">
        <v>45</v>
      </c>
      <c r="M81" s="123">
        <v>119545584</v>
      </c>
      <c r="N81" s="123">
        <v>117349993</v>
      </c>
      <c r="O81" s="124">
        <v>45135</v>
      </c>
      <c r="P81" s="124">
        <v>47266</v>
      </c>
      <c r="Q81" s="124">
        <v>45897</v>
      </c>
      <c r="R81" s="123">
        <v>3069766</v>
      </c>
      <c r="S81" s="128">
        <v>45928</v>
      </c>
      <c r="T81" s="123">
        <v>3069766</v>
      </c>
      <c r="U81" s="126">
        <v>45897</v>
      </c>
      <c r="V81" s="123">
        <v>2195591</v>
      </c>
      <c r="W81" s="123">
        <v>747159</v>
      </c>
      <c r="X81" s="123">
        <v>0</v>
      </c>
      <c r="Y81" s="123">
        <v>0</v>
      </c>
      <c r="Z81" s="123">
        <v>0</v>
      </c>
      <c r="AA81" s="123">
        <v>0</v>
      </c>
      <c r="AB81" s="123">
        <v>0</v>
      </c>
      <c r="AC81" s="123">
        <v>2942750</v>
      </c>
      <c r="AD81" s="123">
        <v>0</v>
      </c>
      <c r="AE81" s="123">
        <v>0</v>
      </c>
      <c r="AF81" s="123">
        <v>0</v>
      </c>
      <c r="AG81">
        <v>0</v>
      </c>
      <c r="AH81" s="123">
        <v>0</v>
      </c>
      <c r="AI81">
        <v>0</v>
      </c>
      <c r="AJ81" s="111"/>
    </row>
    <row r="82" spans="1:36" ht="16" customHeight="1">
      <c r="A82" s="118">
        <v>74</v>
      </c>
      <c r="B82" s="119" t="s">
        <v>133</v>
      </c>
      <c r="C82" s="101" t="s">
        <v>337</v>
      </c>
      <c r="D82" s="101" t="s">
        <v>254</v>
      </c>
      <c r="E82" s="101" t="s">
        <v>353</v>
      </c>
      <c r="F82" s="120">
        <v>0.08</v>
      </c>
      <c r="G82" s="121" t="s">
        <v>73</v>
      </c>
      <c r="H82" s="125">
        <v>44991</v>
      </c>
      <c r="I82" s="122">
        <v>47542</v>
      </c>
      <c r="J82" s="121">
        <v>190000000</v>
      </c>
      <c r="K82" s="121">
        <v>150265208</v>
      </c>
      <c r="L82">
        <v>54</v>
      </c>
      <c r="M82" s="123">
        <v>140646790</v>
      </c>
      <c r="N82" s="123">
        <v>138677859</v>
      </c>
      <c r="O82" s="124">
        <v>45013</v>
      </c>
      <c r="P82" s="124">
        <v>47542</v>
      </c>
      <c r="Q82" s="124">
        <v>45897</v>
      </c>
      <c r="R82" s="123">
        <v>3065976</v>
      </c>
      <c r="S82" s="128">
        <v>45928</v>
      </c>
      <c r="T82" s="123">
        <v>3065976</v>
      </c>
      <c r="U82" s="126">
        <v>45897</v>
      </c>
      <c r="V82" s="123">
        <v>1968931</v>
      </c>
      <c r="W82" s="123">
        <v>937645</v>
      </c>
      <c r="X82" s="123">
        <v>0</v>
      </c>
      <c r="Y82" s="123">
        <v>0</v>
      </c>
      <c r="Z82" s="123">
        <v>0</v>
      </c>
      <c r="AA82" s="123">
        <v>0</v>
      </c>
      <c r="AB82" s="123">
        <v>0</v>
      </c>
      <c r="AC82" s="123">
        <v>2906576</v>
      </c>
      <c r="AD82" s="123">
        <v>0</v>
      </c>
      <c r="AE82" s="123">
        <v>0</v>
      </c>
      <c r="AF82" s="123">
        <v>0</v>
      </c>
      <c r="AG82">
        <v>0</v>
      </c>
      <c r="AH82" s="123">
        <v>0</v>
      </c>
      <c r="AI82">
        <v>0</v>
      </c>
      <c r="AJ82" s="111"/>
    </row>
    <row r="83" spans="1:36" ht="16" customHeight="1">
      <c r="A83" s="118">
        <v>75</v>
      </c>
      <c r="B83" s="119" t="s">
        <v>134</v>
      </c>
      <c r="C83" s="101" t="s">
        <v>338</v>
      </c>
      <c r="D83" s="101" t="s">
        <v>279</v>
      </c>
      <c r="E83" s="101" t="s">
        <v>353</v>
      </c>
      <c r="F83" s="120">
        <v>7.4999999999999997E-2</v>
      </c>
      <c r="G83" s="121" t="s">
        <v>73</v>
      </c>
      <c r="H83" s="125">
        <v>45250</v>
      </c>
      <c r="I83" s="122">
        <v>47662</v>
      </c>
      <c r="J83" s="121">
        <v>100000000</v>
      </c>
      <c r="K83" s="121">
        <v>63752505</v>
      </c>
      <c r="L83">
        <v>58</v>
      </c>
      <c r="M83" s="123">
        <v>59771071</v>
      </c>
      <c r="N83" s="123">
        <v>58957231</v>
      </c>
      <c r="O83" s="124">
        <v>45716</v>
      </c>
      <c r="P83" s="124">
        <v>47662</v>
      </c>
      <c r="Q83" s="124">
        <v>45897</v>
      </c>
      <c r="R83" s="123">
        <v>1250916</v>
      </c>
      <c r="S83" s="128">
        <v>45928</v>
      </c>
      <c r="T83" s="123">
        <v>1250916</v>
      </c>
      <c r="U83" s="126">
        <v>45897</v>
      </c>
      <c r="V83" s="123">
        <v>813840</v>
      </c>
      <c r="W83" s="123">
        <v>373569</v>
      </c>
      <c r="X83" s="123">
        <v>0</v>
      </c>
      <c r="Y83" s="123">
        <v>0</v>
      </c>
      <c r="Z83" s="123">
        <v>0</v>
      </c>
      <c r="AA83" s="123">
        <v>0</v>
      </c>
      <c r="AB83" s="123">
        <v>0</v>
      </c>
      <c r="AC83" s="123">
        <v>1187409</v>
      </c>
      <c r="AD83" s="123">
        <v>0</v>
      </c>
      <c r="AE83" s="123">
        <v>0</v>
      </c>
      <c r="AF83" s="123">
        <v>0</v>
      </c>
      <c r="AG83">
        <v>0</v>
      </c>
      <c r="AH83" s="123">
        <v>0</v>
      </c>
      <c r="AI83">
        <v>0</v>
      </c>
      <c r="AJ83" s="111"/>
    </row>
    <row r="84" spans="1:36" ht="16" customHeight="1">
      <c r="A84" s="118">
        <v>76</v>
      </c>
      <c r="B84" s="119" t="s">
        <v>354</v>
      </c>
      <c r="C84" s="101"/>
      <c r="D84" s="101"/>
      <c r="E84" s="101" t="s">
        <v>351</v>
      </c>
      <c r="F84" s="120">
        <v>0.12</v>
      </c>
      <c r="G84" s="121" t="s">
        <v>73</v>
      </c>
      <c r="H84" s="125">
        <v>45527</v>
      </c>
      <c r="I84" s="122">
        <v>46622</v>
      </c>
      <c r="J84" s="121">
        <v>185000000</v>
      </c>
      <c r="K84" s="121">
        <v>154756743</v>
      </c>
      <c r="L84">
        <v>24</v>
      </c>
      <c r="M84" s="123">
        <v>141087739</v>
      </c>
      <c r="N84" s="123">
        <v>136387806</v>
      </c>
      <c r="O84" s="124">
        <v>45558</v>
      </c>
      <c r="P84" s="124">
        <v>46622</v>
      </c>
      <c r="Q84" s="124">
        <v>45892</v>
      </c>
      <c r="R84" s="123">
        <v>6393471</v>
      </c>
      <c r="S84" s="128">
        <v>45915</v>
      </c>
      <c r="T84" s="123">
        <v>6393471</v>
      </c>
      <c r="U84" s="126">
        <v>45881</v>
      </c>
      <c r="V84" s="123">
        <v>4699933</v>
      </c>
      <c r="W84" s="123">
        <v>1222009</v>
      </c>
      <c r="X84" s="123">
        <v>0</v>
      </c>
      <c r="Y84" s="123">
        <v>0</v>
      </c>
      <c r="Z84" s="123">
        <v>0</v>
      </c>
      <c r="AA84" s="123">
        <v>0</v>
      </c>
      <c r="AB84" s="123">
        <v>0</v>
      </c>
      <c r="AC84" s="123">
        <v>5921942</v>
      </c>
      <c r="AD84" s="123">
        <v>4701700</v>
      </c>
      <c r="AE84" s="123">
        <v>1409341</v>
      </c>
      <c r="AF84" s="123">
        <v>6111041</v>
      </c>
      <c r="AG84">
        <v>8</v>
      </c>
      <c r="AH84" s="123">
        <v>0</v>
      </c>
      <c r="AI84">
        <v>0</v>
      </c>
      <c r="AJ84" s="111"/>
    </row>
    <row r="85" spans="1:36" ht="16" customHeight="1">
      <c r="A85" s="118">
        <v>77</v>
      </c>
      <c r="B85" s="119" t="s">
        <v>355</v>
      </c>
      <c r="C85" s="101"/>
      <c r="D85" s="101"/>
      <c r="E85" s="101" t="s">
        <v>351</v>
      </c>
      <c r="F85" s="120">
        <v>0.11</v>
      </c>
      <c r="G85" s="121" t="s">
        <v>73</v>
      </c>
      <c r="H85" s="125">
        <v>45607</v>
      </c>
      <c r="I85" s="122">
        <v>46692</v>
      </c>
      <c r="J85" s="121">
        <v>185000000</v>
      </c>
      <c r="K85" s="121">
        <v>167669563</v>
      </c>
      <c r="L85">
        <v>27</v>
      </c>
      <c r="M85" s="123">
        <v>149707394</v>
      </c>
      <c r="N85" s="123">
        <v>145121656</v>
      </c>
      <c r="O85" s="124">
        <v>45627</v>
      </c>
      <c r="P85" s="124">
        <v>46692</v>
      </c>
      <c r="Q85" s="124">
        <v>45870</v>
      </c>
      <c r="R85" s="123">
        <v>6226627</v>
      </c>
      <c r="S85" s="128">
        <v>45901</v>
      </c>
      <c r="T85" s="123">
        <v>6226627</v>
      </c>
      <c r="U85" s="126">
        <v>45898</v>
      </c>
      <c r="V85" s="123">
        <v>4585738</v>
      </c>
      <c r="W85" s="123">
        <v>1418062</v>
      </c>
      <c r="X85" s="123">
        <v>0</v>
      </c>
      <c r="Y85" s="123">
        <v>0</v>
      </c>
      <c r="Z85" s="123">
        <v>0</v>
      </c>
      <c r="AA85" s="123">
        <v>0</v>
      </c>
      <c r="AB85" s="123">
        <v>0</v>
      </c>
      <c r="AC85" s="123">
        <v>6003800</v>
      </c>
      <c r="AD85" s="123">
        <v>0</v>
      </c>
      <c r="AE85" s="123">
        <v>0</v>
      </c>
      <c r="AF85" s="123">
        <v>0</v>
      </c>
      <c r="AG85">
        <v>0</v>
      </c>
      <c r="AH85" s="123">
        <v>0</v>
      </c>
      <c r="AI85">
        <v>0</v>
      </c>
      <c r="AJ85" s="111"/>
    </row>
    <row r="86" spans="1:36" ht="16" customHeight="1">
      <c r="A86" s="118">
        <v>78</v>
      </c>
      <c r="B86" s="119" t="s">
        <v>356</v>
      </c>
      <c r="C86" s="101"/>
      <c r="D86" s="101"/>
      <c r="E86" s="101" t="s">
        <v>351</v>
      </c>
      <c r="F86" s="120">
        <v>0.12</v>
      </c>
      <c r="G86" s="121" t="s">
        <v>73</v>
      </c>
      <c r="H86" s="125">
        <v>45342</v>
      </c>
      <c r="I86" s="122">
        <v>46985</v>
      </c>
      <c r="J86" s="121">
        <v>200000000</v>
      </c>
      <c r="K86" s="121">
        <v>177232315</v>
      </c>
      <c r="L86">
        <v>36</v>
      </c>
      <c r="M86" s="123">
        <v>166968159</v>
      </c>
      <c r="N86" s="123">
        <v>163423350</v>
      </c>
      <c r="O86" s="124">
        <v>45555</v>
      </c>
      <c r="P86" s="124">
        <v>46985</v>
      </c>
      <c r="Q86" s="124">
        <v>45889</v>
      </c>
      <c r="R86" s="123">
        <v>5497744</v>
      </c>
      <c r="S86" s="128">
        <v>45901</v>
      </c>
      <c r="T86" s="123">
        <v>5497744</v>
      </c>
      <c r="U86" s="126">
        <v>45890</v>
      </c>
      <c r="V86" s="123">
        <v>3544809</v>
      </c>
      <c r="W86" s="123">
        <v>360155</v>
      </c>
      <c r="X86" s="123">
        <v>0</v>
      </c>
      <c r="Y86" s="123">
        <v>0</v>
      </c>
      <c r="Z86" s="123">
        <v>0</v>
      </c>
      <c r="AA86" s="123">
        <v>0</v>
      </c>
      <c r="AB86" s="123">
        <v>0</v>
      </c>
      <c r="AC86" s="123">
        <v>3904964</v>
      </c>
      <c r="AD86" s="123">
        <v>3522929</v>
      </c>
      <c r="AE86" s="123">
        <v>123927</v>
      </c>
      <c r="AF86" s="123">
        <v>3646856</v>
      </c>
      <c r="AG86">
        <v>11</v>
      </c>
      <c r="AH86" s="123">
        <v>0</v>
      </c>
      <c r="AI86">
        <v>0</v>
      </c>
      <c r="AJ86" s="111"/>
    </row>
    <row r="87" spans="1:36" ht="16" customHeight="1">
      <c r="A87" s="118">
        <v>79</v>
      </c>
      <c r="B87" s="119" t="s">
        <v>357</v>
      </c>
      <c r="C87" s="101"/>
      <c r="D87" s="101"/>
      <c r="E87" s="101" t="s">
        <v>351</v>
      </c>
      <c r="F87" s="120">
        <v>0.1</v>
      </c>
      <c r="G87" s="121" t="s">
        <v>77</v>
      </c>
      <c r="H87" s="125">
        <v>45576</v>
      </c>
      <c r="I87" s="122">
        <v>46851</v>
      </c>
      <c r="J87" s="121">
        <v>180000000</v>
      </c>
      <c r="K87" s="121">
        <v>180000000</v>
      </c>
      <c r="L87">
        <v>11</v>
      </c>
      <c r="M87" s="123">
        <v>170232500</v>
      </c>
      <c r="N87" s="123">
        <v>170232500</v>
      </c>
      <c r="O87" s="124">
        <v>45846</v>
      </c>
      <c r="P87" s="124">
        <v>46851</v>
      </c>
      <c r="Q87" s="124">
        <v>45846</v>
      </c>
      <c r="R87" s="123">
        <v>15025479</v>
      </c>
      <c r="S87" s="128">
        <v>45938</v>
      </c>
      <c r="T87" s="123">
        <v>0</v>
      </c>
      <c r="U87" s="126">
        <v>45849</v>
      </c>
      <c r="V87" s="123">
        <v>0</v>
      </c>
      <c r="W87" s="123">
        <v>0</v>
      </c>
      <c r="X87" s="123">
        <v>0</v>
      </c>
      <c r="Y87" s="123">
        <v>0</v>
      </c>
      <c r="Z87" s="123">
        <v>0</v>
      </c>
      <c r="AA87" s="123">
        <v>0</v>
      </c>
      <c r="AB87" s="123">
        <v>0</v>
      </c>
      <c r="AC87" s="123">
        <v>0</v>
      </c>
      <c r="AD87" s="123">
        <v>0</v>
      </c>
      <c r="AE87" s="123">
        <v>0</v>
      </c>
      <c r="AF87" s="123">
        <v>0</v>
      </c>
      <c r="AG87">
        <v>0</v>
      </c>
      <c r="AH87" s="123">
        <v>0</v>
      </c>
      <c r="AI87">
        <v>0</v>
      </c>
      <c r="AJ87" s="111"/>
    </row>
    <row r="88" spans="1:36" ht="16" customHeight="1">
      <c r="A88" s="118">
        <v>80</v>
      </c>
      <c r="B88" s="119" t="s">
        <v>358</v>
      </c>
      <c r="C88" s="101"/>
      <c r="D88" s="101"/>
      <c r="E88" s="101" t="s">
        <v>351</v>
      </c>
      <c r="F88" s="120">
        <v>0.12</v>
      </c>
      <c r="G88" s="121" t="s">
        <v>73</v>
      </c>
      <c r="H88" s="125">
        <v>45692</v>
      </c>
      <c r="I88" s="122">
        <v>46481</v>
      </c>
      <c r="J88" s="121">
        <v>185000000</v>
      </c>
      <c r="K88" s="121">
        <v>185000000</v>
      </c>
      <c r="L88">
        <v>20</v>
      </c>
      <c r="M88" s="123">
        <v>165976086</v>
      </c>
      <c r="N88" s="123">
        <v>164568154</v>
      </c>
      <c r="O88" s="124">
        <v>45781</v>
      </c>
      <c r="P88" s="124">
        <v>46481</v>
      </c>
      <c r="Q88" s="124">
        <v>45873</v>
      </c>
      <c r="R88" s="123">
        <v>9042530</v>
      </c>
      <c r="S88" s="128">
        <v>45904</v>
      </c>
      <c r="T88" s="123">
        <v>9042530</v>
      </c>
      <c r="U88" s="126">
        <v>45875</v>
      </c>
      <c r="V88" s="123">
        <v>1407932</v>
      </c>
      <c r="W88" s="123">
        <v>55747</v>
      </c>
      <c r="X88" s="123">
        <v>0</v>
      </c>
      <c r="Y88" s="123">
        <v>0</v>
      </c>
      <c r="Z88" s="123">
        <v>0</v>
      </c>
      <c r="AA88" s="123">
        <v>0</v>
      </c>
      <c r="AB88" s="123">
        <v>0</v>
      </c>
      <c r="AC88" s="123">
        <v>1463679</v>
      </c>
      <c r="AD88" s="123">
        <v>6927546</v>
      </c>
      <c r="AE88" s="123">
        <v>1190000</v>
      </c>
      <c r="AF88" s="123">
        <v>8117546</v>
      </c>
      <c r="AG88">
        <v>27</v>
      </c>
      <c r="AH88" s="123">
        <v>0</v>
      </c>
      <c r="AI88">
        <v>0</v>
      </c>
      <c r="AJ88" s="111"/>
    </row>
    <row r="89" spans="1:36" ht="16" customHeight="1">
      <c r="A89" s="118">
        <v>81</v>
      </c>
      <c r="B89" s="119" t="s">
        <v>339</v>
      </c>
      <c r="C89" s="101"/>
      <c r="D89" s="101"/>
      <c r="E89" s="101" t="s">
        <v>178</v>
      </c>
      <c r="F89" s="120">
        <v>8.7999999999999995E-2</v>
      </c>
      <c r="G89" s="121" t="s">
        <v>73</v>
      </c>
      <c r="H89" s="125">
        <v>44547</v>
      </c>
      <c r="I89" s="122">
        <v>45930</v>
      </c>
      <c r="J89" s="121">
        <v>340000000</v>
      </c>
      <c r="K89" s="121">
        <v>68210552</v>
      </c>
      <c r="L89">
        <v>1</v>
      </c>
      <c r="M89" s="123">
        <v>19907920</v>
      </c>
      <c r="N89" s="123">
        <v>19907920</v>
      </c>
      <c r="O89" s="124">
        <v>44591</v>
      </c>
      <c r="P89" s="124">
        <v>45930</v>
      </c>
      <c r="Q89" s="124">
        <v>45899</v>
      </c>
      <c r="R89" s="123">
        <v>10082604</v>
      </c>
      <c r="S89" s="128">
        <v>45901</v>
      </c>
      <c r="T89" s="123">
        <v>10082604</v>
      </c>
      <c r="U89" s="126">
        <v>45868</v>
      </c>
      <c r="V89" s="123">
        <v>0</v>
      </c>
      <c r="W89" s="123">
        <v>0</v>
      </c>
      <c r="X89" s="123">
        <v>0</v>
      </c>
      <c r="Y89" s="123">
        <v>0</v>
      </c>
      <c r="Z89" s="123">
        <v>0</v>
      </c>
      <c r="AA89" s="123">
        <v>0</v>
      </c>
      <c r="AB89" s="123">
        <v>0</v>
      </c>
      <c r="AC89" s="123">
        <v>0</v>
      </c>
      <c r="AD89" s="123">
        <v>9911313</v>
      </c>
      <c r="AE89" s="123">
        <v>145162</v>
      </c>
      <c r="AF89" s="123">
        <v>10056475</v>
      </c>
      <c r="AG89">
        <v>1</v>
      </c>
      <c r="AH89" s="123">
        <v>0</v>
      </c>
      <c r="AI89">
        <v>0</v>
      </c>
      <c r="AJ89" s="111"/>
    </row>
    <row r="90" spans="1:36" ht="16" customHeight="1">
      <c r="A90" s="118">
        <v>82</v>
      </c>
      <c r="B90" s="119" t="s">
        <v>345</v>
      </c>
      <c r="C90" s="101"/>
      <c r="D90" s="101"/>
      <c r="E90" s="101" t="s">
        <v>178</v>
      </c>
      <c r="F90" s="120">
        <v>0.08</v>
      </c>
      <c r="G90" s="121" t="s">
        <v>73</v>
      </c>
      <c r="H90" s="125">
        <v>45547</v>
      </c>
      <c r="I90" s="122">
        <v>46611</v>
      </c>
      <c r="J90" s="121">
        <v>100000000</v>
      </c>
      <c r="K90" s="121">
        <v>89210288</v>
      </c>
      <c r="L90">
        <v>24</v>
      </c>
      <c r="M90" s="123">
        <v>78077031</v>
      </c>
      <c r="N90" s="123">
        <v>75238765</v>
      </c>
      <c r="O90" s="124">
        <v>45638</v>
      </c>
      <c r="P90" s="124">
        <v>46611</v>
      </c>
      <c r="Q90" s="124">
        <v>45881</v>
      </c>
      <c r="R90" s="123">
        <v>3452473</v>
      </c>
      <c r="S90" s="128">
        <v>45912</v>
      </c>
      <c r="T90" s="123">
        <v>3452473</v>
      </c>
      <c r="U90" s="126">
        <v>45881</v>
      </c>
      <c r="V90" s="123">
        <v>2838266</v>
      </c>
      <c r="W90" s="123">
        <v>520514</v>
      </c>
      <c r="X90" s="123">
        <v>0</v>
      </c>
      <c r="Y90" s="123">
        <v>0</v>
      </c>
      <c r="Z90" s="123">
        <v>0</v>
      </c>
      <c r="AA90" s="123">
        <v>0</v>
      </c>
      <c r="AB90" s="123">
        <v>0</v>
      </c>
      <c r="AC90" s="123">
        <v>3358780</v>
      </c>
      <c r="AD90" s="123">
        <v>0</v>
      </c>
      <c r="AE90" s="123">
        <v>0</v>
      </c>
      <c r="AF90" s="123">
        <v>0</v>
      </c>
      <c r="AG90">
        <v>0</v>
      </c>
      <c r="AH90" s="123">
        <v>0</v>
      </c>
      <c r="AI90">
        <v>0</v>
      </c>
      <c r="AJ90" s="111"/>
    </row>
    <row r="91" spans="1:36" ht="16" customHeight="1">
      <c r="A91" s="118">
        <v>83</v>
      </c>
      <c r="B91" s="119" t="s">
        <v>359</v>
      </c>
      <c r="C91" s="101"/>
      <c r="D91" s="101"/>
      <c r="E91" s="101" t="s">
        <v>178</v>
      </c>
      <c r="F91" s="120">
        <v>0.08</v>
      </c>
      <c r="G91" s="121" t="s">
        <v>73</v>
      </c>
      <c r="H91" s="125">
        <v>45559</v>
      </c>
      <c r="I91" s="122">
        <v>46654</v>
      </c>
      <c r="J91" s="121">
        <v>100000000</v>
      </c>
      <c r="K91" s="121">
        <v>85229218</v>
      </c>
      <c r="L91">
        <v>25</v>
      </c>
      <c r="M91" s="123">
        <v>74989088</v>
      </c>
      <c r="N91" s="123">
        <v>72378511</v>
      </c>
      <c r="O91" s="124">
        <v>45589</v>
      </c>
      <c r="P91" s="124">
        <v>46654</v>
      </c>
      <c r="Q91" s="124">
        <v>45893</v>
      </c>
      <c r="R91" s="123">
        <v>3200491</v>
      </c>
      <c r="S91" s="128">
        <v>45924</v>
      </c>
      <c r="T91" s="123">
        <v>3200491</v>
      </c>
      <c r="U91" s="126">
        <v>45894</v>
      </c>
      <c r="V91" s="123">
        <v>2610577</v>
      </c>
      <c r="W91" s="123">
        <v>499927</v>
      </c>
      <c r="X91" s="123">
        <v>0</v>
      </c>
      <c r="Y91" s="123">
        <v>0</v>
      </c>
      <c r="Z91" s="123">
        <v>0</v>
      </c>
      <c r="AA91" s="123">
        <v>0</v>
      </c>
      <c r="AB91" s="123">
        <v>0</v>
      </c>
      <c r="AC91" s="123">
        <v>3110504</v>
      </c>
      <c r="AD91" s="123">
        <v>0</v>
      </c>
      <c r="AE91" s="123">
        <v>0</v>
      </c>
      <c r="AF91" s="123">
        <v>0</v>
      </c>
      <c r="AG91">
        <v>0</v>
      </c>
      <c r="AH91" s="123">
        <v>0</v>
      </c>
      <c r="AI91">
        <v>0</v>
      </c>
      <c r="AJ91" s="111"/>
    </row>
    <row r="92" spans="1:36" ht="16" customHeight="1">
      <c r="A92" s="118">
        <v>84</v>
      </c>
      <c r="B92" s="119" t="s">
        <v>346</v>
      </c>
      <c r="C92" s="101"/>
      <c r="D92" s="101"/>
      <c r="E92" s="101" t="s">
        <v>178</v>
      </c>
      <c r="F92" s="120">
        <v>0.1</v>
      </c>
      <c r="G92" s="121" t="s">
        <v>77</v>
      </c>
      <c r="H92" s="125">
        <v>45574</v>
      </c>
      <c r="I92" s="122">
        <v>47400</v>
      </c>
      <c r="J92" s="121">
        <v>100000000</v>
      </c>
      <c r="K92" s="121">
        <v>96259463</v>
      </c>
      <c r="L92">
        <v>17</v>
      </c>
      <c r="M92" s="123">
        <v>88444098</v>
      </c>
      <c r="N92" s="123">
        <v>88444098</v>
      </c>
      <c r="O92" s="124">
        <v>45666</v>
      </c>
      <c r="P92" s="124">
        <v>47400</v>
      </c>
      <c r="Q92" s="124">
        <v>45847</v>
      </c>
      <c r="R92" s="123">
        <v>6707059</v>
      </c>
      <c r="S92" s="128">
        <v>45939</v>
      </c>
      <c r="T92" s="123">
        <v>0</v>
      </c>
      <c r="U92" s="126">
        <v>45854</v>
      </c>
      <c r="V92" s="123">
        <v>0</v>
      </c>
      <c r="W92" s="123">
        <v>0</v>
      </c>
      <c r="X92" s="123">
        <v>0</v>
      </c>
      <c r="Y92" s="123">
        <v>0</v>
      </c>
      <c r="Z92" s="123">
        <v>0</v>
      </c>
      <c r="AA92" s="123">
        <v>0</v>
      </c>
      <c r="AB92" s="123">
        <v>0</v>
      </c>
      <c r="AC92" s="123">
        <v>0</v>
      </c>
      <c r="AD92" s="123">
        <v>0</v>
      </c>
      <c r="AE92" s="123">
        <v>0</v>
      </c>
      <c r="AF92" s="123">
        <v>0</v>
      </c>
      <c r="AG92">
        <v>0</v>
      </c>
      <c r="AH92" s="123">
        <v>0</v>
      </c>
      <c r="AI92">
        <v>0</v>
      </c>
      <c r="AJ92" s="111"/>
    </row>
    <row r="93" spans="1:36" ht="16" customHeight="1">
      <c r="A93" s="118">
        <v>85</v>
      </c>
      <c r="B93" s="119" t="s">
        <v>341</v>
      </c>
      <c r="C93" s="101"/>
      <c r="D93" s="101"/>
      <c r="E93" s="101" t="s">
        <v>178</v>
      </c>
      <c r="F93" s="120">
        <v>0.12</v>
      </c>
      <c r="G93" s="121" t="s">
        <v>73</v>
      </c>
      <c r="H93" s="125">
        <v>45419</v>
      </c>
      <c r="I93" s="122">
        <v>46502</v>
      </c>
      <c r="J93" s="121">
        <v>60000000</v>
      </c>
      <c r="K93" s="121">
        <v>45788348</v>
      </c>
      <c r="L93">
        <v>20</v>
      </c>
      <c r="M93" s="123">
        <v>38032345</v>
      </c>
      <c r="N93" s="123">
        <v>38032345</v>
      </c>
      <c r="O93" s="124">
        <v>45437</v>
      </c>
      <c r="P93" s="124">
        <v>46502</v>
      </c>
      <c r="Q93" s="124">
        <v>45894</v>
      </c>
      <c r="R93" s="123">
        <v>2063205</v>
      </c>
      <c r="S93" s="128">
        <v>45903</v>
      </c>
      <c r="T93" s="123">
        <v>2063205</v>
      </c>
      <c r="U93" s="126">
        <v>45895</v>
      </c>
      <c r="V93" s="123">
        <v>0</v>
      </c>
      <c r="W93" s="123">
        <v>0</v>
      </c>
      <c r="X93" s="123">
        <v>0</v>
      </c>
      <c r="Y93" s="123">
        <v>0</v>
      </c>
      <c r="Z93" s="123">
        <v>0</v>
      </c>
      <c r="AA93" s="123">
        <v>0</v>
      </c>
      <c r="AB93" s="123">
        <v>0</v>
      </c>
      <c r="AC93" s="123">
        <v>0</v>
      </c>
      <c r="AD93" s="123">
        <v>1606543</v>
      </c>
      <c r="AE93" s="123">
        <v>380323</v>
      </c>
      <c r="AF93" s="123">
        <v>1986866</v>
      </c>
      <c r="AG93">
        <v>6</v>
      </c>
      <c r="AH93" s="123">
        <v>0</v>
      </c>
      <c r="AI93">
        <v>0</v>
      </c>
      <c r="AJ93" s="111"/>
    </row>
    <row r="94" spans="1:36" ht="16" customHeight="1">
      <c r="A94" s="118">
        <v>86</v>
      </c>
      <c r="B94" s="119" t="s">
        <v>343</v>
      </c>
      <c r="C94" s="101"/>
      <c r="D94" s="101"/>
      <c r="E94" s="101" t="s">
        <v>178</v>
      </c>
      <c r="F94" s="120">
        <v>0.10299999999999999</v>
      </c>
      <c r="G94" s="121" t="s">
        <v>73</v>
      </c>
      <c r="H94" s="125">
        <v>45454</v>
      </c>
      <c r="I94" s="122">
        <v>47447</v>
      </c>
      <c r="J94" s="121">
        <v>60000000</v>
      </c>
      <c r="K94" s="121">
        <v>57024189</v>
      </c>
      <c r="L94">
        <v>51</v>
      </c>
      <c r="M94" s="123">
        <v>53926578</v>
      </c>
      <c r="N94" s="123">
        <v>53132564</v>
      </c>
      <c r="O94" s="124">
        <v>45651</v>
      </c>
      <c r="P94" s="124">
        <v>47447</v>
      </c>
      <c r="Q94" s="124">
        <v>45894</v>
      </c>
      <c r="R94" s="123">
        <v>1337549</v>
      </c>
      <c r="S94" s="128">
        <v>45925</v>
      </c>
      <c r="T94" s="123">
        <v>1337549</v>
      </c>
      <c r="U94" s="126">
        <v>45894</v>
      </c>
      <c r="V94" s="123">
        <v>794014</v>
      </c>
      <c r="W94" s="123">
        <v>460623</v>
      </c>
      <c r="X94" s="123">
        <v>0</v>
      </c>
      <c r="Y94" s="123">
        <v>0</v>
      </c>
      <c r="Z94" s="123">
        <v>0</v>
      </c>
      <c r="AA94" s="123">
        <v>0</v>
      </c>
      <c r="AB94" s="123">
        <v>0</v>
      </c>
      <c r="AC94" s="123">
        <v>1254637</v>
      </c>
      <c r="AD94" s="123">
        <v>0</v>
      </c>
      <c r="AE94" s="123">
        <v>0</v>
      </c>
      <c r="AF94" s="123">
        <v>0</v>
      </c>
      <c r="AG94">
        <v>0</v>
      </c>
      <c r="AH94" s="123">
        <v>0</v>
      </c>
      <c r="AI94">
        <v>0</v>
      </c>
      <c r="AJ94" s="111"/>
    </row>
    <row r="95" spans="1:36" ht="16" customHeight="1">
      <c r="A95" s="118">
        <v>87</v>
      </c>
      <c r="B95" s="119" t="s">
        <v>342</v>
      </c>
      <c r="C95" s="101"/>
      <c r="D95" s="101"/>
      <c r="E95" s="101" t="s">
        <v>178</v>
      </c>
      <c r="F95" s="120">
        <v>0.11</v>
      </c>
      <c r="G95" s="121" t="s">
        <v>73</v>
      </c>
      <c r="H95" s="125">
        <v>45428</v>
      </c>
      <c r="I95" s="122">
        <v>46198</v>
      </c>
      <c r="J95" s="121">
        <v>50000000</v>
      </c>
      <c r="K95" s="121">
        <v>32744716</v>
      </c>
      <c r="L95">
        <v>10</v>
      </c>
      <c r="M95" s="123">
        <v>28677976</v>
      </c>
      <c r="N95" s="123">
        <v>28677976</v>
      </c>
      <c r="O95" s="124">
        <v>45498</v>
      </c>
      <c r="P95" s="124">
        <v>46198</v>
      </c>
      <c r="Q95" s="124">
        <v>45833</v>
      </c>
      <c r="R95" s="123">
        <v>2453671</v>
      </c>
      <c r="S95" s="128">
        <v>45911</v>
      </c>
      <c r="T95" s="123">
        <v>2398387</v>
      </c>
      <c r="U95" s="126">
        <v>45835</v>
      </c>
      <c r="V95" s="123">
        <v>0</v>
      </c>
      <c r="W95" s="123">
        <v>0</v>
      </c>
      <c r="X95" s="123">
        <v>0</v>
      </c>
      <c r="Y95" s="123">
        <v>0</v>
      </c>
      <c r="Z95" s="123">
        <v>0</v>
      </c>
      <c r="AA95" s="123">
        <v>0</v>
      </c>
      <c r="AB95" s="123">
        <v>0</v>
      </c>
      <c r="AC95" s="123">
        <v>0</v>
      </c>
      <c r="AD95" s="123">
        <v>6266560</v>
      </c>
      <c r="AE95" s="123">
        <v>673133</v>
      </c>
      <c r="AF95" s="123">
        <v>6939693</v>
      </c>
      <c r="AG95">
        <v>67</v>
      </c>
      <c r="AH95" s="123">
        <v>0</v>
      </c>
      <c r="AI95">
        <v>0</v>
      </c>
      <c r="AJ95" s="111"/>
    </row>
    <row r="96" spans="1:36" ht="16" customHeight="1">
      <c r="A96" s="118">
        <v>88</v>
      </c>
      <c r="B96" s="119" t="s">
        <v>347</v>
      </c>
      <c r="C96" s="101"/>
      <c r="D96" s="101"/>
      <c r="E96" s="101" t="s">
        <v>178</v>
      </c>
      <c r="F96" s="120">
        <v>0.11</v>
      </c>
      <c r="G96" s="121" t="s">
        <v>73</v>
      </c>
      <c r="H96" s="125">
        <v>45680</v>
      </c>
      <c r="I96" s="122">
        <v>47506</v>
      </c>
      <c r="J96" s="121">
        <v>50000000</v>
      </c>
      <c r="K96" s="121">
        <v>48800932</v>
      </c>
      <c r="L96">
        <v>53</v>
      </c>
      <c r="M96" s="123">
        <v>46323990</v>
      </c>
      <c r="N96" s="123">
        <v>45687920</v>
      </c>
      <c r="O96" s="124">
        <v>45711</v>
      </c>
      <c r="P96" s="124">
        <v>47506</v>
      </c>
      <c r="Q96" s="124">
        <v>45892</v>
      </c>
      <c r="R96" s="123">
        <v>1137142</v>
      </c>
      <c r="S96" s="128">
        <v>45923</v>
      </c>
      <c r="T96" s="123">
        <v>1137142</v>
      </c>
      <c r="U96" s="126">
        <v>45894</v>
      </c>
      <c r="V96" s="123">
        <v>636070</v>
      </c>
      <c r="W96" s="123">
        <v>424637</v>
      </c>
      <c r="X96" s="123">
        <v>0</v>
      </c>
      <c r="Y96" s="123">
        <v>0</v>
      </c>
      <c r="Z96" s="123">
        <v>0</v>
      </c>
      <c r="AA96" s="123">
        <v>0</v>
      </c>
      <c r="AB96" s="123">
        <v>0</v>
      </c>
      <c r="AC96" s="123">
        <v>1060707</v>
      </c>
      <c r="AD96" s="123">
        <v>0</v>
      </c>
      <c r="AE96" s="123">
        <v>0</v>
      </c>
      <c r="AF96" s="123">
        <v>0</v>
      </c>
      <c r="AG96">
        <v>0</v>
      </c>
      <c r="AH96" s="123">
        <v>0</v>
      </c>
      <c r="AI96">
        <v>0</v>
      </c>
      <c r="AJ96" s="111"/>
    </row>
    <row r="97" spans="1:36" ht="16" customHeight="1">
      <c r="A97" s="118">
        <v>89</v>
      </c>
      <c r="B97" s="119" t="s">
        <v>348</v>
      </c>
      <c r="C97" s="101"/>
      <c r="D97" s="101"/>
      <c r="E97" s="101" t="s">
        <v>178</v>
      </c>
      <c r="F97" s="120">
        <v>0.12</v>
      </c>
      <c r="G97" s="121" t="s">
        <v>73</v>
      </c>
      <c r="H97" s="125">
        <v>45701</v>
      </c>
      <c r="I97" s="122">
        <v>46490</v>
      </c>
      <c r="J97" s="121">
        <v>30000000</v>
      </c>
      <c r="K97" s="121">
        <v>30000000</v>
      </c>
      <c r="L97">
        <v>20</v>
      </c>
      <c r="M97" s="123">
        <v>26695344</v>
      </c>
      <c r="N97" s="123">
        <v>25567694</v>
      </c>
      <c r="O97" s="124">
        <v>45790</v>
      </c>
      <c r="P97" s="124">
        <v>46490</v>
      </c>
      <c r="Q97" s="124">
        <v>45882</v>
      </c>
      <c r="R97" s="123">
        <v>1442655</v>
      </c>
      <c r="S97" s="128">
        <v>45913</v>
      </c>
      <c r="T97" s="123">
        <v>1442655</v>
      </c>
      <c r="U97" s="126">
        <v>45882</v>
      </c>
      <c r="V97" s="123">
        <v>1127650</v>
      </c>
      <c r="W97" s="123">
        <v>266953</v>
      </c>
      <c r="X97" s="123">
        <v>0</v>
      </c>
      <c r="Y97" s="123">
        <v>0</v>
      </c>
      <c r="Z97" s="123">
        <v>0</v>
      </c>
      <c r="AA97" s="123">
        <v>0</v>
      </c>
      <c r="AB97" s="123">
        <v>0</v>
      </c>
      <c r="AC97" s="123">
        <v>1394603</v>
      </c>
      <c r="AD97" s="123">
        <v>0</v>
      </c>
      <c r="AE97" s="123">
        <v>0</v>
      </c>
      <c r="AF97" s="123">
        <v>0</v>
      </c>
      <c r="AG97">
        <v>0</v>
      </c>
      <c r="AH97" s="123">
        <v>0</v>
      </c>
      <c r="AI97">
        <v>0</v>
      </c>
      <c r="AJ97" s="111"/>
    </row>
    <row r="98" spans="1:36" ht="16" customHeight="1">
      <c r="A98" s="118">
        <v>90</v>
      </c>
      <c r="B98" s="119" t="s">
        <v>349</v>
      </c>
      <c r="C98" s="101"/>
      <c r="D98" s="101"/>
      <c r="E98" s="101" t="s">
        <v>178</v>
      </c>
      <c r="F98" s="120">
        <v>0.1</v>
      </c>
      <c r="G98" s="121" t="s">
        <v>77</v>
      </c>
      <c r="H98" s="125">
        <v>45715</v>
      </c>
      <c r="I98" s="122">
        <v>47541</v>
      </c>
      <c r="J98" s="121">
        <v>20000000</v>
      </c>
      <c r="K98" s="121">
        <v>20000000</v>
      </c>
      <c r="L98">
        <v>18</v>
      </c>
      <c r="M98" s="123">
        <v>19251893</v>
      </c>
      <c r="N98" s="123">
        <v>19251893</v>
      </c>
      <c r="O98" s="124">
        <v>45804</v>
      </c>
      <c r="P98" s="124">
        <v>47541</v>
      </c>
      <c r="Q98" s="124">
        <v>45896</v>
      </c>
      <c r="R98" s="123">
        <v>1348005</v>
      </c>
      <c r="S98" s="128">
        <v>45988</v>
      </c>
      <c r="T98" s="123">
        <v>1348005</v>
      </c>
      <c r="U98" s="126">
        <v>45897</v>
      </c>
      <c r="V98" s="123">
        <v>0</v>
      </c>
      <c r="W98" s="123">
        <v>27711</v>
      </c>
      <c r="X98" s="123">
        <v>0</v>
      </c>
      <c r="Y98" s="123">
        <v>0</v>
      </c>
      <c r="Z98" s="123">
        <v>0</v>
      </c>
      <c r="AA98" s="123">
        <v>0</v>
      </c>
      <c r="AB98" s="123">
        <v>0</v>
      </c>
      <c r="AC98" s="123">
        <v>27711</v>
      </c>
      <c r="AD98" s="123">
        <v>770177</v>
      </c>
      <c r="AE98" s="123">
        <v>453586</v>
      </c>
      <c r="AF98" s="123">
        <v>1223763</v>
      </c>
      <c r="AG98">
        <v>4</v>
      </c>
      <c r="AH98" s="123">
        <v>0</v>
      </c>
      <c r="AI98">
        <v>0</v>
      </c>
      <c r="AJ98" s="111"/>
    </row>
    <row r="99" spans="1:36" ht="16" customHeight="1">
      <c r="A99" s="118">
        <v>91</v>
      </c>
      <c r="B99" s="119" t="s">
        <v>344</v>
      </c>
      <c r="C99" s="101"/>
      <c r="D99" s="101"/>
      <c r="E99" s="101" t="s">
        <v>178</v>
      </c>
      <c r="F99" s="120">
        <v>0.1</v>
      </c>
      <c r="G99" s="121" t="s">
        <v>73</v>
      </c>
      <c r="H99" s="125">
        <v>45509</v>
      </c>
      <c r="I99" s="122">
        <v>46808</v>
      </c>
      <c r="J99" s="121">
        <v>10000000</v>
      </c>
      <c r="K99" s="121">
        <v>9767144</v>
      </c>
      <c r="L99">
        <v>30</v>
      </c>
      <c r="M99" s="123">
        <v>8812598</v>
      </c>
      <c r="N99" s="123">
        <v>8812598</v>
      </c>
      <c r="O99" s="124">
        <v>45741</v>
      </c>
      <c r="P99" s="124">
        <v>46808</v>
      </c>
      <c r="Q99" s="124">
        <v>45894</v>
      </c>
      <c r="R99" s="123">
        <v>334089</v>
      </c>
      <c r="S99" s="128">
        <v>45925</v>
      </c>
      <c r="T99" s="123">
        <v>334089</v>
      </c>
      <c r="U99" s="126">
        <v>45869</v>
      </c>
      <c r="V99" s="123">
        <v>0</v>
      </c>
      <c r="W99" s="123">
        <v>0</v>
      </c>
      <c r="X99" s="123">
        <v>0</v>
      </c>
      <c r="Y99" s="123">
        <v>0</v>
      </c>
      <c r="Z99" s="123">
        <v>0</v>
      </c>
      <c r="AA99" s="123">
        <v>0</v>
      </c>
      <c r="AB99" s="123">
        <v>0</v>
      </c>
      <c r="AC99" s="123">
        <v>0</v>
      </c>
      <c r="AD99" s="123">
        <v>244532</v>
      </c>
      <c r="AE99" s="123">
        <v>58006</v>
      </c>
      <c r="AF99" s="123">
        <v>302538</v>
      </c>
      <c r="AG99">
        <v>6</v>
      </c>
      <c r="AH99" s="123">
        <v>0</v>
      </c>
      <c r="AI99">
        <v>0</v>
      </c>
      <c r="AJ99" s="111"/>
    </row>
    <row r="100" spans="1:36" ht="16" customHeight="1">
      <c r="A100" s="118">
        <v>92</v>
      </c>
      <c r="B100" s="119" t="s">
        <v>350</v>
      </c>
      <c r="C100" s="101"/>
      <c r="D100" s="101"/>
      <c r="E100" s="101" t="s">
        <v>178</v>
      </c>
      <c r="F100" s="120">
        <v>0.12</v>
      </c>
      <c r="G100" s="121" t="s">
        <v>73</v>
      </c>
      <c r="H100" s="125">
        <v>45716</v>
      </c>
      <c r="I100" s="122">
        <v>46532</v>
      </c>
      <c r="J100" s="121">
        <v>7000000</v>
      </c>
      <c r="K100" s="121">
        <v>7000000</v>
      </c>
      <c r="L100">
        <v>21</v>
      </c>
      <c r="M100" s="123">
        <v>6488963</v>
      </c>
      <c r="N100" s="123">
        <v>6228913</v>
      </c>
      <c r="O100" s="124">
        <v>45772</v>
      </c>
      <c r="P100" s="124">
        <v>46532</v>
      </c>
      <c r="Q100" s="124">
        <v>45894</v>
      </c>
      <c r="R100" s="123">
        <v>337175</v>
      </c>
      <c r="S100" s="128">
        <v>45925</v>
      </c>
      <c r="T100" s="123">
        <v>337175</v>
      </c>
      <c r="U100" s="126">
        <v>45898</v>
      </c>
      <c r="V100" s="123">
        <v>260050</v>
      </c>
      <c r="W100" s="123">
        <v>64890</v>
      </c>
      <c r="X100" s="123">
        <v>0</v>
      </c>
      <c r="Y100" s="123">
        <v>0</v>
      </c>
      <c r="Z100" s="123">
        <v>0</v>
      </c>
      <c r="AA100" s="123">
        <v>0</v>
      </c>
      <c r="AB100" s="123">
        <v>0</v>
      </c>
      <c r="AC100" s="123">
        <v>324940</v>
      </c>
      <c r="AD100" s="123">
        <v>0</v>
      </c>
      <c r="AE100" s="123">
        <v>0</v>
      </c>
      <c r="AF100" s="123">
        <v>0</v>
      </c>
      <c r="AG100">
        <v>0</v>
      </c>
      <c r="AH100" s="123">
        <v>0</v>
      </c>
      <c r="AI100">
        <v>0</v>
      </c>
      <c r="AJ100" s="111"/>
    </row>
    <row r="101" spans="1:36" ht="16" customHeight="1">
      <c r="A101" s="118">
        <v>93</v>
      </c>
      <c r="B101" s="119" t="s">
        <v>340</v>
      </c>
      <c r="C101" s="101"/>
      <c r="D101" s="101"/>
      <c r="E101" s="101" t="s">
        <v>178</v>
      </c>
      <c r="F101" s="120">
        <v>0.11</v>
      </c>
      <c r="G101" s="121" t="s">
        <v>73</v>
      </c>
      <c r="H101" s="125">
        <v>45257</v>
      </c>
      <c r="I101" s="122">
        <v>46047</v>
      </c>
      <c r="J101" s="121">
        <v>2000000</v>
      </c>
      <c r="K101" s="121">
        <v>1057476</v>
      </c>
      <c r="L101">
        <v>5</v>
      </c>
      <c r="M101" s="123">
        <v>549401</v>
      </c>
      <c r="N101" s="123">
        <v>510098</v>
      </c>
      <c r="O101" s="124">
        <v>45316</v>
      </c>
      <c r="P101" s="124">
        <v>46047</v>
      </c>
      <c r="Q101" s="124">
        <v>45894</v>
      </c>
      <c r="R101" s="123">
        <v>95539</v>
      </c>
      <c r="S101" s="128">
        <v>45925</v>
      </c>
      <c r="T101" s="123">
        <v>95539</v>
      </c>
      <c r="U101" s="126">
        <v>45895</v>
      </c>
      <c r="V101" s="123">
        <v>39303</v>
      </c>
      <c r="W101" s="123">
        <v>5036</v>
      </c>
      <c r="X101" s="123">
        <v>0</v>
      </c>
      <c r="Y101" s="123">
        <v>0</v>
      </c>
      <c r="Z101" s="123">
        <v>0</v>
      </c>
      <c r="AA101" s="123">
        <v>0</v>
      </c>
      <c r="AB101" s="123">
        <v>0</v>
      </c>
      <c r="AC101" s="123">
        <v>44339</v>
      </c>
      <c r="AD101" s="123">
        <v>0</v>
      </c>
      <c r="AE101" s="123">
        <v>0</v>
      </c>
      <c r="AF101" s="123">
        <v>0</v>
      </c>
      <c r="AG101">
        <v>0</v>
      </c>
      <c r="AH101" s="123">
        <v>0</v>
      </c>
      <c r="AI101">
        <v>0</v>
      </c>
      <c r="AJ101" s="111"/>
    </row>
    <row r="102" spans="1:36" ht="16" customHeight="1">
      <c r="A102" s="118">
        <v>94</v>
      </c>
      <c r="B102" s="119" t="s">
        <v>360</v>
      </c>
      <c r="C102" s="101"/>
      <c r="D102" s="101"/>
      <c r="E102" s="101" t="s">
        <v>352</v>
      </c>
      <c r="F102" s="120">
        <v>0.08</v>
      </c>
      <c r="G102" s="121" t="s">
        <v>73</v>
      </c>
      <c r="H102" s="125">
        <v>44925</v>
      </c>
      <c r="I102" s="122">
        <v>46203</v>
      </c>
      <c r="J102" s="121">
        <v>55000000</v>
      </c>
      <c r="K102" s="121">
        <v>26236649</v>
      </c>
      <c r="L102">
        <v>10</v>
      </c>
      <c r="M102" s="123">
        <v>19641472</v>
      </c>
      <c r="N102" s="123">
        <v>18364698</v>
      </c>
      <c r="O102" s="124">
        <v>45137</v>
      </c>
      <c r="P102" s="124">
        <v>46203</v>
      </c>
      <c r="Q102" s="124">
        <v>45899</v>
      </c>
      <c r="R102" s="123">
        <v>1746202</v>
      </c>
      <c r="S102" s="128">
        <v>45902</v>
      </c>
      <c r="T102" s="123">
        <v>1746202</v>
      </c>
      <c r="U102" s="126">
        <v>45873</v>
      </c>
      <c r="V102" s="123">
        <v>1276774</v>
      </c>
      <c r="W102" s="123">
        <v>0</v>
      </c>
      <c r="X102" s="123">
        <v>0</v>
      </c>
      <c r="Y102" s="123">
        <v>0</v>
      </c>
      <c r="Z102" s="123">
        <v>0</v>
      </c>
      <c r="AA102" s="123">
        <v>0</v>
      </c>
      <c r="AB102" s="123">
        <v>0</v>
      </c>
      <c r="AC102" s="123">
        <v>1276774</v>
      </c>
      <c r="AD102" s="123">
        <v>1609196</v>
      </c>
      <c r="AE102" s="123">
        <v>0</v>
      </c>
      <c r="AF102" s="123">
        <v>1609196</v>
      </c>
      <c r="AG102">
        <v>1</v>
      </c>
      <c r="AH102" s="123">
        <v>0</v>
      </c>
      <c r="AI102">
        <v>0</v>
      </c>
      <c r="AJ102" s="111"/>
    </row>
    <row r="103" spans="1:36" ht="16" customHeight="1">
      <c r="A103" s="118">
        <v>95</v>
      </c>
      <c r="B103" s="119" t="s">
        <v>361</v>
      </c>
      <c r="C103" s="101"/>
      <c r="D103" s="101"/>
      <c r="E103" s="101" t="s">
        <v>353</v>
      </c>
      <c r="F103" s="120">
        <v>7.4999999999999997E-2</v>
      </c>
      <c r="G103" s="121" t="s">
        <v>73</v>
      </c>
      <c r="H103" s="125">
        <v>45660</v>
      </c>
      <c r="I103" s="122">
        <v>47480</v>
      </c>
      <c r="J103" s="121">
        <v>1458000000</v>
      </c>
      <c r="K103" s="121">
        <v>1418967624</v>
      </c>
      <c r="L103">
        <v>52</v>
      </c>
      <c r="M103" s="123">
        <v>1318861659</v>
      </c>
      <c r="N103" s="123">
        <v>1298399117</v>
      </c>
      <c r="O103" s="124">
        <v>45685</v>
      </c>
      <c r="P103" s="124">
        <v>47480</v>
      </c>
      <c r="Q103" s="124">
        <v>45897</v>
      </c>
      <c r="R103" s="123">
        <v>30116013</v>
      </c>
      <c r="S103" s="128">
        <v>45928</v>
      </c>
      <c r="T103" s="123">
        <v>30116013</v>
      </c>
      <c r="U103" s="126">
        <v>45898</v>
      </c>
      <c r="V103" s="123">
        <v>20462542</v>
      </c>
      <c r="W103" s="123">
        <v>8242885</v>
      </c>
      <c r="X103" s="123">
        <v>0</v>
      </c>
      <c r="Y103" s="123">
        <v>0</v>
      </c>
      <c r="Z103" s="123">
        <v>0</v>
      </c>
      <c r="AA103" s="123">
        <v>0</v>
      </c>
      <c r="AB103" s="123">
        <v>0</v>
      </c>
      <c r="AC103" s="123">
        <v>28705427</v>
      </c>
      <c r="AD103" s="123">
        <v>0</v>
      </c>
      <c r="AE103" s="123">
        <v>0</v>
      </c>
      <c r="AF103" s="123">
        <v>0</v>
      </c>
      <c r="AG103">
        <v>0</v>
      </c>
      <c r="AH103" s="123">
        <v>0</v>
      </c>
      <c r="AI103">
        <v>0</v>
      </c>
      <c r="AJ103" s="111"/>
    </row>
    <row r="104" spans="1:36" ht="16" customHeight="1">
      <c r="A104" s="118">
        <v>96</v>
      </c>
      <c r="B104" s="119" t="s">
        <v>362</v>
      </c>
      <c r="C104" s="101"/>
      <c r="D104" s="101"/>
      <c r="E104" s="101" t="s">
        <v>353</v>
      </c>
      <c r="F104" s="120">
        <v>7.4999999999999997E-2</v>
      </c>
      <c r="G104" s="121" t="s">
        <v>363</v>
      </c>
      <c r="H104" s="125">
        <v>44860</v>
      </c>
      <c r="I104" s="122">
        <v>45955</v>
      </c>
      <c r="J104" s="121">
        <v>201413750</v>
      </c>
      <c r="K104" s="121">
        <v>201413750</v>
      </c>
      <c r="L104">
        <v>1</v>
      </c>
      <c r="M104" s="123">
        <v>201413750</v>
      </c>
      <c r="N104" s="123">
        <v>201413750</v>
      </c>
      <c r="O104" s="124">
        <v>45955</v>
      </c>
      <c r="P104" s="124">
        <v>45955</v>
      </c>
      <c r="Q104" s="124"/>
      <c r="R104" s="123">
        <v>0</v>
      </c>
      <c r="S104" s="128">
        <v>45955</v>
      </c>
      <c r="T104" s="123">
        <v>0</v>
      </c>
      <c r="U104" s="126">
        <v>45590</v>
      </c>
      <c r="V104" s="123">
        <v>0</v>
      </c>
      <c r="W104" s="123">
        <v>0</v>
      </c>
      <c r="X104" s="123">
        <v>0</v>
      </c>
      <c r="Y104" s="123">
        <v>0</v>
      </c>
      <c r="Z104" s="123">
        <v>0</v>
      </c>
      <c r="AA104" s="123">
        <v>0</v>
      </c>
      <c r="AB104" s="123">
        <v>0</v>
      </c>
      <c r="AC104" s="123">
        <v>0</v>
      </c>
      <c r="AD104" s="123">
        <v>0</v>
      </c>
      <c r="AE104" s="123">
        <v>0</v>
      </c>
      <c r="AF104" s="123">
        <v>0</v>
      </c>
      <c r="AG104">
        <v>0</v>
      </c>
      <c r="AH104" s="123">
        <v>0</v>
      </c>
      <c r="AI104">
        <v>0</v>
      </c>
      <c r="AJ104" s="111"/>
    </row>
    <row r="105" spans="1:36" ht="16" customHeight="1">
      <c r="A105" s="118">
        <v>97</v>
      </c>
      <c r="B105" s="119" t="s">
        <v>364</v>
      </c>
      <c r="E105" s="101" t="s">
        <v>353</v>
      </c>
      <c r="F105" s="120">
        <v>0.08</v>
      </c>
      <c r="G105" s="121" t="s">
        <v>73</v>
      </c>
      <c r="H105" s="125">
        <v>45470</v>
      </c>
      <c r="I105" s="122">
        <v>47297</v>
      </c>
      <c r="J105" s="121">
        <v>120000000</v>
      </c>
      <c r="K105" s="121">
        <v>107042207</v>
      </c>
      <c r="L105">
        <v>46</v>
      </c>
      <c r="M105" s="123">
        <v>98524911</v>
      </c>
      <c r="N105" s="123">
        <v>96781385</v>
      </c>
      <c r="O105" s="124">
        <v>45501</v>
      </c>
      <c r="P105" s="124">
        <v>47297</v>
      </c>
      <c r="Q105" s="124">
        <v>45897</v>
      </c>
      <c r="R105" s="123">
        <v>2512021</v>
      </c>
      <c r="S105" s="128">
        <v>45928</v>
      </c>
      <c r="T105" s="123">
        <v>2512021</v>
      </c>
      <c r="U105" s="126">
        <v>45897</v>
      </c>
      <c r="V105" s="123">
        <v>1743526</v>
      </c>
      <c r="W105" s="123">
        <v>656833</v>
      </c>
      <c r="X105" s="123">
        <v>0</v>
      </c>
      <c r="Y105" s="123">
        <v>0</v>
      </c>
      <c r="Z105" s="123">
        <v>0</v>
      </c>
      <c r="AA105" s="123">
        <v>0</v>
      </c>
      <c r="AB105" s="123">
        <v>0</v>
      </c>
      <c r="AC105" s="123">
        <v>2400359</v>
      </c>
      <c r="AD105" s="123">
        <v>0</v>
      </c>
      <c r="AE105" s="123">
        <v>0</v>
      </c>
      <c r="AF105" s="123">
        <v>0</v>
      </c>
      <c r="AG105">
        <v>0</v>
      </c>
      <c r="AH105" s="123">
        <v>0</v>
      </c>
      <c r="AI105">
        <v>0</v>
      </c>
      <c r="AJ105" s="111"/>
    </row>
  </sheetData>
  <autoFilter ref="B8:AJ105" xr:uid="{00000000-0009-0000-0000-000000000000}"/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C31"/>
  <sheetViews>
    <sheetView workbookViewId="0">
      <pane ySplit="2170" activePane="bottomLeft"/>
      <selection activeCell="R4" sqref="R4"/>
      <selection pane="bottomLeft"/>
    </sheetView>
  </sheetViews>
  <sheetFormatPr baseColWidth="10" defaultColWidth="8.81640625" defaultRowHeight="14.5"/>
  <cols>
    <col min="2" max="2" width="16.453125" bestFit="1" customWidth="1"/>
    <col min="3" max="3" width="14.1796875" bestFit="1" customWidth="1"/>
    <col min="4" max="4" width="22.81640625" bestFit="1" customWidth="1"/>
    <col min="6" max="7" width="17" bestFit="1" customWidth="1"/>
    <col min="8" max="11" width="12.81640625" customWidth="1"/>
    <col min="12" max="12" width="16.81640625" bestFit="1" customWidth="1"/>
    <col min="13" max="13" width="17.453125" bestFit="1" customWidth="1"/>
    <col min="14" max="15" width="17" customWidth="1"/>
    <col min="16" max="17" width="16.81640625" customWidth="1"/>
    <col min="18" max="19" width="19" bestFit="1" customWidth="1"/>
    <col min="21" max="21" width="11.453125" bestFit="1" customWidth="1"/>
    <col min="22" max="22" width="14.1796875" bestFit="1" customWidth="1"/>
    <col min="28" max="28" width="12" bestFit="1" customWidth="1"/>
    <col min="29" max="29" width="11.453125" bestFit="1" customWidth="1"/>
  </cols>
  <sheetData>
    <row r="1" spans="1:29" ht="27" customHeight="1">
      <c r="A1" s="18" t="s">
        <v>135</v>
      </c>
      <c r="B1" s="19">
        <v>1</v>
      </c>
      <c r="C1" s="20">
        <v>2</v>
      </c>
      <c r="D1" s="20">
        <v>3</v>
      </c>
      <c r="E1" s="20">
        <v>4</v>
      </c>
      <c r="F1" s="20">
        <v>5</v>
      </c>
      <c r="G1" s="20">
        <v>6</v>
      </c>
      <c r="H1" s="20">
        <v>7</v>
      </c>
      <c r="I1" s="20">
        <v>8</v>
      </c>
      <c r="J1" s="20">
        <v>9</v>
      </c>
      <c r="K1" s="20">
        <v>10</v>
      </c>
      <c r="L1" s="20">
        <v>11</v>
      </c>
      <c r="M1" s="20">
        <v>12</v>
      </c>
      <c r="N1" s="20">
        <v>13</v>
      </c>
      <c r="O1" s="20">
        <v>14</v>
      </c>
      <c r="P1" s="20">
        <v>15</v>
      </c>
      <c r="Q1" s="20">
        <v>16</v>
      </c>
      <c r="R1" s="20">
        <v>17</v>
      </c>
    </row>
    <row r="2" spans="1:29">
      <c r="A2" s="75"/>
      <c r="B2" s="76"/>
      <c r="C2" s="12"/>
      <c r="D2" s="12"/>
      <c r="E2" s="12"/>
      <c r="F2" s="77"/>
      <c r="G2" s="77"/>
      <c r="H2" s="12"/>
      <c r="I2" s="12"/>
      <c r="J2" s="12"/>
      <c r="K2" s="12"/>
      <c r="L2" s="12"/>
      <c r="M2" s="78">
        <f>SUM(M5:M28)</f>
        <v>117113936145.55646</v>
      </c>
      <c r="N2" s="79"/>
      <c r="O2" s="79"/>
      <c r="P2" s="78" t="e">
        <f>SUM(P5:P28)</f>
        <v>#REF!</v>
      </c>
      <c r="Q2" s="78" t="e">
        <f>SUM(Q5:Q28)</f>
        <v>#REF!</v>
      </c>
      <c r="R2" s="78" t="e">
        <f>SUM(R5:R28)</f>
        <v>#REF!</v>
      </c>
    </row>
    <row r="3" spans="1:29">
      <c r="A3" s="80"/>
      <c r="B3" s="81"/>
      <c r="C3" s="82"/>
      <c r="D3" s="20"/>
      <c r="E3" s="20"/>
      <c r="F3" s="77">
        <v>45036</v>
      </c>
      <c r="G3" s="77">
        <v>45036</v>
      </c>
      <c r="H3" s="82"/>
      <c r="I3" s="82"/>
      <c r="J3" s="82"/>
      <c r="K3" s="82"/>
      <c r="L3" s="82"/>
      <c r="M3" s="83">
        <v>45351</v>
      </c>
      <c r="N3" s="82"/>
      <c r="O3" s="82"/>
      <c r="P3" s="82"/>
      <c r="Q3" s="82"/>
      <c r="R3" s="83">
        <v>45382</v>
      </c>
    </row>
    <row r="4" spans="1:29" ht="30" customHeight="1">
      <c r="A4" s="21" t="s">
        <v>136</v>
      </c>
      <c r="B4" s="84" t="s">
        <v>137</v>
      </c>
      <c r="C4" s="85" t="s">
        <v>138</v>
      </c>
      <c r="D4" s="84" t="s">
        <v>139</v>
      </c>
      <c r="E4" s="85" t="s">
        <v>140</v>
      </c>
      <c r="F4" s="84" t="s">
        <v>141</v>
      </c>
      <c r="G4" s="84" t="s">
        <v>142</v>
      </c>
      <c r="H4" s="84" t="s">
        <v>143</v>
      </c>
      <c r="I4" s="84" t="s">
        <v>144</v>
      </c>
      <c r="J4" s="84" t="s">
        <v>145</v>
      </c>
      <c r="K4" s="84" t="s">
        <v>146</v>
      </c>
      <c r="L4" s="85" t="s">
        <v>147</v>
      </c>
      <c r="M4" s="84" t="s">
        <v>148</v>
      </c>
      <c r="N4" s="84" t="s">
        <v>149</v>
      </c>
      <c r="O4" s="84" t="s">
        <v>150</v>
      </c>
      <c r="P4" s="84" t="s">
        <v>151</v>
      </c>
      <c r="Q4" s="84" t="s">
        <v>152</v>
      </c>
      <c r="R4" s="84" t="s">
        <v>153</v>
      </c>
      <c r="S4" s="31"/>
      <c r="U4" s="31"/>
    </row>
    <row r="5" spans="1:29">
      <c r="A5" s="22"/>
      <c r="B5" s="22" t="s">
        <v>154</v>
      </c>
      <c r="C5" s="13" t="s">
        <v>155</v>
      </c>
      <c r="D5" s="14" t="s">
        <v>156</v>
      </c>
      <c r="E5" s="14" t="s">
        <v>157</v>
      </c>
      <c r="F5" s="23">
        <v>156218919</v>
      </c>
      <c r="G5" s="24">
        <v>156000000</v>
      </c>
      <c r="H5" s="25">
        <v>0.99859863964364004</v>
      </c>
      <c r="I5" s="26">
        <v>45036</v>
      </c>
      <c r="J5" s="27">
        <v>45961</v>
      </c>
      <c r="K5" s="28">
        <v>7.5999999999999998E-2</v>
      </c>
      <c r="L5" s="29" t="s">
        <v>158</v>
      </c>
      <c r="M5" s="30">
        <v>0</v>
      </c>
      <c r="N5" s="86" t="e">
        <f>INDEX(#REF!,MATCH(#REF!,#REF!,0))</f>
        <v>#REF!</v>
      </c>
      <c r="O5" s="86" t="e">
        <f>+N5</f>
        <v>#REF!</v>
      </c>
      <c r="P5" s="30" t="e">
        <f>INDEX(#REF!,MATCH(#REF!,#REF!,0))</f>
        <v>#REF!</v>
      </c>
      <c r="Q5" s="30" t="e">
        <f>INDEX(#REF!,MATCH(#REF!,#REF!,0))</f>
        <v>#REF!</v>
      </c>
      <c r="R5" s="30" t="e">
        <f t="shared" ref="R5:R28" si="0">+M5-P5</f>
        <v>#REF!</v>
      </c>
      <c r="S5" s="86"/>
      <c r="AC5" s="31"/>
    </row>
    <row r="6" spans="1:29">
      <c r="A6" s="22"/>
      <c r="B6" s="22" t="s">
        <v>159</v>
      </c>
      <c r="C6" s="13" t="s">
        <v>160</v>
      </c>
      <c r="D6" s="14" t="s">
        <v>156</v>
      </c>
      <c r="E6" s="14" t="s">
        <v>157</v>
      </c>
      <c r="F6" s="23">
        <v>2321831095</v>
      </c>
      <c r="G6" s="24">
        <v>2315000000</v>
      </c>
      <c r="H6" s="25">
        <v>0.99705788460895772</v>
      </c>
      <c r="I6" s="26">
        <v>45036</v>
      </c>
      <c r="J6" s="27">
        <v>45991</v>
      </c>
      <c r="K6" s="28">
        <v>7.5999999999999998E-2</v>
      </c>
      <c r="L6" s="13" t="s">
        <v>158</v>
      </c>
      <c r="M6" s="30">
        <v>859794017.41322625</v>
      </c>
      <c r="N6" s="86" t="e">
        <f>INDEX(#REF!,MATCH(#REF!,#REF!,0))</f>
        <v>#REF!</v>
      </c>
      <c r="O6" s="86">
        <v>45287</v>
      </c>
      <c r="P6" s="30" t="e">
        <f>INDEX(#REF!,MATCH(#REF!,#REF!,0))</f>
        <v>#REF!</v>
      </c>
      <c r="Q6" s="30" t="e">
        <f>INDEX(#REF!,MATCH(#REF!,#REF!,0))</f>
        <v>#REF!</v>
      </c>
      <c r="R6" s="30" t="e">
        <f t="shared" si="0"/>
        <v>#REF!</v>
      </c>
      <c r="S6" s="87"/>
      <c r="AC6" s="31"/>
    </row>
    <row r="7" spans="1:29">
      <c r="A7" s="22"/>
      <c r="B7" s="22" t="s">
        <v>161</v>
      </c>
      <c r="C7" s="13" t="s">
        <v>162</v>
      </c>
      <c r="D7" s="14" t="s">
        <v>156</v>
      </c>
      <c r="E7" s="14" t="s">
        <v>157</v>
      </c>
      <c r="F7" s="23">
        <v>2499165568</v>
      </c>
      <c r="G7" s="24">
        <v>2499000000</v>
      </c>
      <c r="H7" s="25">
        <v>0.99993375068778156</v>
      </c>
      <c r="I7" s="26">
        <v>45036</v>
      </c>
      <c r="J7" s="27">
        <v>46173</v>
      </c>
      <c r="K7" s="28">
        <v>7.5999999999999998E-2</v>
      </c>
      <c r="L7" s="13" t="s">
        <v>158</v>
      </c>
      <c r="M7" s="30">
        <v>1771548196.376884</v>
      </c>
      <c r="N7" s="86" t="e">
        <f>INDEX(#REF!,MATCH(#REF!,#REF!,0))</f>
        <v>#REF!</v>
      </c>
      <c r="O7" s="86">
        <v>45287</v>
      </c>
      <c r="P7" s="30" t="e">
        <f>INDEX(#REF!,MATCH(#REF!,#REF!,0))</f>
        <v>#REF!</v>
      </c>
      <c r="Q7" s="30" t="e">
        <f>INDEX(#REF!,MATCH(#REF!,#REF!,0))</f>
        <v>#REF!</v>
      </c>
      <c r="R7" s="30" t="e">
        <f t="shared" si="0"/>
        <v>#REF!</v>
      </c>
      <c r="S7" s="87"/>
      <c r="AC7" s="31"/>
    </row>
    <row r="8" spans="1:29">
      <c r="A8" s="22"/>
      <c r="B8" s="22" t="s">
        <v>163</v>
      </c>
      <c r="C8" s="13" t="s">
        <v>164</v>
      </c>
      <c r="D8" s="14" t="s">
        <v>156</v>
      </c>
      <c r="E8" s="14" t="s">
        <v>157</v>
      </c>
      <c r="F8" s="23">
        <v>2947085435</v>
      </c>
      <c r="G8" s="24">
        <v>2541000000</v>
      </c>
      <c r="H8" s="25">
        <v>0.86220778326367042</v>
      </c>
      <c r="I8" s="26">
        <v>45036</v>
      </c>
      <c r="J8" s="27">
        <v>46691</v>
      </c>
      <c r="K8" s="28">
        <v>6.9000000000000006E-2</v>
      </c>
      <c r="L8" s="13" t="s">
        <v>158</v>
      </c>
      <c r="M8" s="30">
        <v>1329904701.3017581</v>
      </c>
      <c r="N8" s="86" t="e">
        <f>INDEX(#REF!,MATCH(#REF!,#REF!,0))</f>
        <v>#REF!</v>
      </c>
      <c r="O8" s="86">
        <v>45230</v>
      </c>
      <c r="P8" s="30" t="e">
        <f>INDEX(#REF!,MATCH(#REF!,#REF!,0))</f>
        <v>#REF!</v>
      </c>
      <c r="Q8" s="30" t="e">
        <f>INDEX(#REF!,MATCH(#REF!,#REF!,0))</f>
        <v>#REF!</v>
      </c>
      <c r="R8" s="30" t="e">
        <f t="shared" si="0"/>
        <v>#REF!</v>
      </c>
      <c r="S8" s="88"/>
      <c r="AC8" s="31"/>
    </row>
    <row r="9" spans="1:29">
      <c r="A9" s="22"/>
      <c r="B9" s="22" t="s">
        <v>165</v>
      </c>
      <c r="C9" s="13" t="s">
        <v>166</v>
      </c>
      <c r="D9" s="14" t="s">
        <v>167</v>
      </c>
      <c r="E9" s="14" t="s">
        <v>168</v>
      </c>
      <c r="F9" s="23">
        <v>2297680723</v>
      </c>
      <c r="G9" s="24">
        <v>2297000000</v>
      </c>
      <c r="H9" s="25">
        <v>0.99970373472990137</v>
      </c>
      <c r="I9" s="26">
        <v>45036</v>
      </c>
      <c r="J9" s="27">
        <v>45504</v>
      </c>
      <c r="K9" s="28">
        <v>8.5000000000000006E-2</v>
      </c>
      <c r="L9" s="13" t="s">
        <v>158</v>
      </c>
      <c r="M9" s="30">
        <v>440550164.60657322</v>
      </c>
      <c r="N9" s="86" t="e">
        <f>INDEX(#REF!,MATCH(#REF!,#REF!,0))</f>
        <v>#REF!</v>
      </c>
      <c r="O9" s="86" t="e">
        <f>+N9</f>
        <v>#REF!</v>
      </c>
      <c r="P9" s="30" t="e">
        <f>INDEX(#REF!,MATCH(#REF!,#REF!,0))</f>
        <v>#REF!</v>
      </c>
      <c r="Q9" s="30" t="e">
        <f>INDEX(#REF!,MATCH(#REF!,#REF!,0))</f>
        <v>#REF!</v>
      </c>
      <c r="R9" s="30" t="e">
        <f t="shared" si="0"/>
        <v>#REF!</v>
      </c>
      <c r="S9" s="87"/>
      <c r="AC9" s="31"/>
    </row>
    <row r="10" spans="1:29">
      <c r="A10" s="22"/>
      <c r="B10" s="22" t="s">
        <v>169</v>
      </c>
      <c r="C10" s="13" t="s">
        <v>170</v>
      </c>
      <c r="D10" s="14" t="s">
        <v>167</v>
      </c>
      <c r="E10" s="14" t="s">
        <v>168</v>
      </c>
      <c r="F10" s="23">
        <v>5150000000</v>
      </c>
      <c r="G10" s="24">
        <v>5150000000</v>
      </c>
      <c r="H10" s="25">
        <v>1</v>
      </c>
      <c r="I10" s="26">
        <v>45036</v>
      </c>
      <c r="J10" s="27">
        <v>46053</v>
      </c>
      <c r="K10" s="28">
        <v>7.4999999999999997E-2</v>
      </c>
      <c r="L10" s="13" t="s">
        <v>158</v>
      </c>
      <c r="M10" s="30">
        <v>3400000000</v>
      </c>
      <c r="N10" s="86" t="e">
        <f>INDEX(#REF!,MATCH(#REF!,#REF!,0))</f>
        <v>#REF!</v>
      </c>
      <c r="O10" s="86">
        <v>45147</v>
      </c>
      <c r="P10" s="30" t="e">
        <f>INDEX(#REF!,MATCH(#REF!,#REF!,0))</f>
        <v>#REF!</v>
      </c>
      <c r="Q10" s="30" t="e">
        <f>INDEX(#REF!,MATCH(#REF!,#REF!,0))</f>
        <v>#REF!</v>
      </c>
      <c r="R10" s="30" t="e">
        <f t="shared" si="0"/>
        <v>#REF!</v>
      </c>
      <c r="S10" s="87"/>
      <c r="V10" s="36"/>
      <c r="AC10" s="31"/>
    </row>
    <row r="11" spans="1:29">
      <c r="A11" s="22"/>
      <c r="B11" s="22" t="s">
        <v>171</v>
      </c>
      <c r="C11" s="13" t="s">
        <v>172</v>
      </c>
      <c r="D11" s="14" t="s">
        <v>167</v>
      </c>
      <c r="E11" s="14" t="s">
        <v>168</v>
      </c>
      <c r="F11" s="23">
        <v>7948680260</v>
      </c>
      <c r="G11" s="24">
        <v>7948000000</v>
      </c>
      <c r="H11" s="25">
        <v>0.99991441849744245</v>
      </c>
      <c r="I11" s="26">
        <v>45036</v>
      </c>
      <c r="J11" s="27">
        <v>46783</v>
      </c>
      <c r="K11" s="28">
        <v>6.5000000000000002E-2</v>
      </c>
      <c r="L11" s="13" t="s">
        <v>158</v>
      </c>
      <c r="M11" s="30">
        <v>5865678223.4790764</v>
      </c>
      <c r="N11" s="86" t="e">
        <f>INDEX(#REF!,MATCH(#REF!,#REF!,0))</f>
        <v>#REF!</v>
      </c>
      <c r="O11" s="86">
        <v>45147</v>
      </c>
      <c r="P11" s="30" t="e">
        <f>INDEX(#REF!,MATCH(#REF!,#REF!,0))</f>
        <v>#REF!</v>
      </c>
      <c r="Q11" s="30" t="e">
        <f>INDEX(#REF!,MATCH(#REF!,#REF!,0))</f>
        <v>#REF!</v>
      </c>
      <c r="R11" s="30" t="e">
        <f t="shared" si="0"/>
        <v>#REF!</v>
      </c>
      <c r="S11" s="87"/>
      <c r="AC11" s="31"/>
    </row>
    <row r="12" spans="1:29">
      <c r="A12" s="22"/>
      <c r="B12" s="22" t="s">
        <v>173</v>
      </c>
      <c r="C12" s="13" t="s">
        <v>174</v>
      </c>
      <c r="D12" s="14" t="s">
        <v>167</v>
      </c>
      <c r="E12" s="14" t="s">
        <v>168</v>
      </c>
      <c r="F12" s="23">
        <v>4476290877</v>
      </c>
      <c r="G12" s="24">
        <v>4476000000</v>
      </c>
      <c r="H12" s="25">
        <v>0.99993501829796305</v>
      </c>
      <c r="I12" s="26">
        <v>45036</v>
      </c>
      <c r="J12" s="27">
        <v>46873</v>
      </c>
      <c r="K12" s="28">
        <v>7.1500000000000008E-2</v>
      </c>
      <c r="L12" s="13" t="s">
        <v>158</v>
      </c>
      <c r="M12" s="30">
        <v>2047657808.0633969</v>
      </c>
      <c r="N12" s="86" t="e">
        <f>INDEX(#REF!,MATCH(#REF!,#REF!,0))</f>
        <v>#REF!</v>
      </c>
      <c r="O12" s="86">
        <v>45233</v>
      </c>
      <c r="P12" s="30" t="e">
        <f>INDEX(#REF!,MATCH(#REF!,#REF!,0))</f>
        <v>#REF!</v>
      </c>
      <c r="Q12" s="30" t="e">
        <f>INDEX(#REF!,MATCH(#REF!,#REF!,0))</f>
        <v>#REF!</v>
      </c>
      <c r="R12" s="30" t="e">
        <f t="shared" si="0"/>
        <v>#REF!</v>
      </c>
      <c r="S12" s="87"/>
      <c r="AC12" s="31"/>
    </row>
    <row r="13" spans="1:29">
      <c r="A13" s="22"/>
      <c r="B13" s="22" t="s">
        <v>175</v>
      </c>
      <c r="C13" s="13" t="s">
        <v>176</v>
      </c>
      <c r="D13" s="14" t="s">
        <v>177</v>
      </c>
      <c r="E13" s="14" t="s">
        <v>178</v>
      </c>
      <c r="F13" s="23">
        <v>8019213889</v>
      </c>
      <c r="G13" s="24">
        <v>8019000000</v>
      </c>
      <c r="H13" s="25">
        <v>0.99997332793426386</v>
      </c>
      <c r="I13" s="26">
        <v>45036</v>
      </c>
      <c r="J13" s="27">
        <v>46752</v>
      </c>
      <c r="K13" s="28">
        <v>7.5999999999999998E-2</v>
      </c>
      <c r="L13" s="13" t="s">
        <v>158</v>
      </c>
      <c r="M13" s="30">
        <v>7185772224.4987745</v>
      </c>
      <c r="N13" s="86" t="e">
        <f>INDEX(#REF!,MATCH(#REF!,#REF!,0))</f>
        <v>#REF!</v>
      </c>
      <c r="O13" s="86"/>
      <c r="P13" s="30" t="e">
        <f>INDEX(#REF!,MATCH(#REF!,#REF!,0))</f>
        <v>#REF!</v>
      </c>
      <c r="Q13" s="30" t="e">
        <f>INDEX(#REF!,MATCH(#REF!,#REF!,0))</f>
        <v>#REF!</v>
      </c>
      <c r="R13" s="30" t="e">
        <f t="shared" si="0"/>
        <v>#REF!</v>
      </c>
      <c r="S13" s="87" t="s">
        <v>179</v>
      </c>
      <c r="AC13" s="31"/>
    </row>
    <row r="14" spans="1:29">
      <c r="A14" s="22"/>
      <c r="B14" s="22" t="s">
        <v>180</v>
      </c>
      <c r="C14" s="13" t="s">
        <v>181</v>
      </c>
      <c r="D14" s="14" t="s">
        <v>177</v>
      </c>
      <c r="E14" s="14" t="s">
        <v>178</v>
      </c>
      <c r="F14" s="23">
        <v>7407844281</v>
      </c>
      <c r="G14" s="24">
        <v>6772000000</v>
      </c>
      <c r="H14" s="25">
        <v>0.91416608437209668</v>
      </c>
      <c r="I14" s="26">
        <v>45036</v>
      </c>
      <c r="J14" s="27">
        <v>46934</v>
      </c>
      <c r="K14" s="28">
        <v>7.5999999999999998E-2</v>
      </c>
      <c r="L14" s="13" t="s">
        <v>158</v>
      </c>
      <c r="M14" s="30">
        <v>6119056874.2372303</v>
      </c>
      <c r="N14" s="86" t="e">
        <f>INDEX(#REF!,MATCH(#REF!,#REF!,0))</f>
        <v>#REF!</v>
      </c>
      <c r="O14" s="86"/>
      <c r="P14" s="30" t="e">
        <f>INDEX(#REF!,MATCH(#REF!,#REF!,0))</f>
        <v>#REF!</v>
      </c>
      <c r="Q14" s="30" t="e">
        <f>INDEX(#REF!,MATCH(#REF!,#REF!,0))</f>
        <v>#REF!</v>
      </c>
      <c r="R14" s="30" t="e">
        <f t="shared" si="0"/>
        <v>#REF!</v>
      </c>
      <c r="S14" s="87" t="s">
        <v>179</v>
      </c>
      <c r="AC14" s="31"/>
    </row>
    <row r="15" spans="1:29">
      <c r="A15" s="22"/>
      <c r="B15" s="22" t="s">
        <v>182</v>
      </c>
      <c r="C15" s="13" t="s">
        <v>183</v>
      </c>
      <c r="D15" s="14" t="s">
        <v>177</v>
      </c>
      <c r="E15" s="14" t="s">
        <v>178</v>
      </c>
      <c r="F15" s="23">
        <v>11535952983</v>
      </c>
      <c r="G15" s="24">
        <v>11535000000</v>
      </c>
      <c r="H15" s="25">
        <v>0.99991739017995263</v>
      </c>
      <c r="I15" s="26">
        <v>45036</v>
      </c>
      <c r="J15" s="27">
        <v>46965</v>
      </c>
      <c r="K15" s="28">
        <v>6.9000000000000006E-2</v>
      </c>
      <c r="L15" s="13" t="s">
        <v>158</v>
      </c>
      <c r="M15" s="30">
        <v>11535000000</v>
      </c>
      <c r="N15" s="86" t="e">
        <f>INDEX(#REF!,MATCH(#REF!,#REF!,0))</f>
        <v>#REF!</v>
      </c>
      <c r="O15" s="86"/>
      <c r="P15" s="30" t="e">
        <f>INDEX(#REF!,MATCH(#REF!,#REF!,0))</f>
        <v>#REF!</v>
      </c>
      <c r="Q15" s="30" t="e">
        <f>INDEX(#REF!,MATCH(#REF!,#REF!,0))</f>
        <v>#REF!</v>
      </c>
      <c r="R15" s="30" t="e">
        <f t="shared" si="0"/>
        <v>#REF!</v>
      </c>
      <c r="S15" s="87" t="s">
        <v>179</v>
      </c>
      <c r="AC15" s="31"/>
    </row>
    <row r="16" spans="1:29">
      <c r="A16" s="22"/>
      <c r="B16" s="22" t="s">
        <v>184</v>
      </c>
      <c r="C16" s="13" t="s">
        <v>185</v>
      </c>
      <c r="D16" s="14" t="s">
        <v>177</v>
      </c>
      <c r="E16" s="14" t="s">
        <v>178</v>
      </c>
      <c r="F16" s="23">
        <v>13583182896</v>
      </c>
      <c r="G16" s="24">
        <v>13453000000</v>
      </c>
      <c r="H16" s="25">
        <v>0.99041587697104949</v>
      </c>
      <c r="I16" s="26">
        <v>45036</v>
      </c>
      <c r="J16" s="27">
        <v>47149</v>
      </c>
      <c r="K16" s="28">
        <v>7.4999999999999997E-2</v>
      </c>
      <c r="L16" s="13" t="s">
        <v>158</v>
      </c>
      <c r="M16" s="30">
        <v>13453000000</v>
      </c>
      <c r="N16" s="86" t="e">
        <f>INDEX(#REF!,MATCH(#REF!,#REF!,0))</f>
        <v>#REF!</v>
      </c>
      <c r="O16" s="86"/>
      <c r="P16" s="30" t="e">
        <f>INDEX(#REF!,MATCH(#REF!,#REF!,0))</f>
        <v>#REF!</v>
      </c>
      <c r="Q16" s="30" t="e">
        <f>INDEX(#REF!,MATCH(#REF!,#REF!,0))</f>
        <v>#REF!</v>
      </c>
      <c r="R16" s="30" t="e">
        <f t="shared" si="0"/>
        <v>#REF!</v>
      </c>
      <c r="S16" s="87" t="s">
        <v>179</v>
      </c>
      <c r="AC16" s="31"/>
    </row>
    <row r="17" spans="1:29">
      <c r="A17" s="22"/>
      <c r="B17" s="22" t="s">
        <v>186</v>
      </c>
      <c r="C17" s="13" t="s">
        <v>187</v>
      </c>
      <c r="D17" s="14" t="s">
        <v>177</v>
      </c>
      <c r="E17" s="14" t="s">
        <v>178</v>
      </c>
      <c r="F17" s="23">
        <v>12164746370</v>
      </c>
      <c r="G17" s="24">
        <v>12164000000</v>
      </c>
      <c r="H17" s="25">
        <v>0.99993864483670281</v>
      </c>
      <c r="I17" s="26">
        <v>45036</v>
      </c>
      <c r="J17" s="27">
        <v>47149</v>
      </c>
      <c r="K17" s="28">
        <v>7.4999999999999997E-2</v>
      </c>
      <c r="L17" s="13" t="s">
        <v>158</v>
      </c>
      <c r="M17" s="30">
        <v>12164000000</v>
      </c>
      <c r="N17" s="86" t="e">
        <f>INDEX(#REF!,MATCH(#REF!,#REF!,0))</f>
        <v>#REF!</v>
      </c>
      <c r="O17" s="86"/>
      <c r="P17" s="30" t="e">
        <f>INDEX(#REF!,MATCH(#REF!,#REF!,0))</f>
        <v>#REF!</v>
      </c>
      <c r="Q17" s="30" t="e">
        <f>INDEX(#REF!,MATCH(#REF!,#REF!,0))</f>
        <v>#REF!</v>
      </c>
      <c r="R17" s="30" t="e">
        <f t="shared" si="0"/>
        <v>#REF!</v>
      </c>
      <c r="S17" s="87" t="s">
        <v>179</v>
      </c>
      <c r="AC17" s="31"/>
    </row>
    <row r="18" spans="1:29">
      <c r="A18" s="22"/>
      <c r="B18" s="22" t="s">
        <v>188</v>
      </c>
      <c r="C18" s="13" t="s">
        <v>189</v>
      </c>
      <c r="D18" s="14" t="s">
        <v>177</v>
      </c>
      <c r="E18" s="14" t="s">
        <v>178</v>
      </c>
      <c r="F18" s="23">
        <v>4203238485</v>
      </c>
      <c r="G18" s="24">
        <v>4205000000</v>
      </c>
      <c r="H18" s="25">
        <v>1.0004190851902139</v>
      </c>
      <c r="I18" s="26">
        <v>45036</v>
      </c>
      <c r="J18" s="27">
        <v>47238</v>
      </c>
      <c r="K18" s="28">
        <v>7.1500000000000008E-2</v>
      </c>
      <c r="L18" s="13" t="s">
        <v>158</v>
      </c>
      <c r="M18" s="30">
        <v>3847850386.5870938</v>
      </c>
      <c r="N18" s="86" t="e">
        <f>INDEX(#REF!,MATCH(#REF!,#REF!,0))</f>
        <v>#REF!</v>
      </c>
      <c r="O18" s="86"/>
      <c r="P18" s="30" t="e">
        <f>INDEX(#REF!,MATCH(#REF!,#REF!,0))</f>
        <v>#REF!</v>
      </c>
      <c r="Q18" s="30" t="e">
        <f>INDEX(#REF!,MATCH(#REF!,#REF!,0))</f>
        <v>#REF!</v>
      </c>
      <c r="R18" s="30" t="e">
        <f t="shared" si="0"/>
        <v>#REF!</v>
      </c>
      <c r="S18" s="87" t="s">
        <v>179</v>
      </c>
      <c r="AC18" s="31"/>
    </row>
    <row r="19" spans="1:29">
      <c r="A19" s="22"/>
      <c r="B19" s="22" t="s">
        <v>190</v>
      </c>
      <c r="C19" s="13" t="s">
        <v>191</v>
      </c>
      <c r="D19" s="14" t="s">
        <v>192</v>
      </c>
      <c r="E19" s="14" t="s">
        <v>193</v>
      </c>
      <c r="F19" s="23">
        <v>6001793500</v>
      </c>
      <c r="G19" s="24">
        <v>6001000000</v>
      </c>
      <c r="H19" s="25">
        <v>0.99986778951991595</v>
      </c>
      <c r="I19" s="26">
        <v>45036</v>
      </c>
      <c r="J19" s="27">
        <v>46507</v>
      </c>
      <c r="K19" s="28">
        <v>7.1500000000000008E-2</v>
      </c>
      <c r="L19" s="13" t="s">
        <v>158</v>
      </c>
      <c r="M19" s="30">
        <v>4572688862.6707993</v>
      </c>
      <c r="N19" s="86" t="e">
        <f>INDEX(#REF!,MATCH(#REF!,#REF!,0))</f>
        <v>#REF!</v>
      </c>
      <c r="O19" s="86">
        <v>45230</v>
      </c>
      <c r="P19" s="30" t="e">
        <f>INDEX(#REF!,MATCH(#REF!,#REF!,0))</f>
        <v>#REF!</v>
      </c>
      <c r="Q19" s="30" t="e">
        <f>INDEX(#REF!,MATCH(#REF!,#REF!,0))</f>
        <v>#REF!</v>
      </c>
      <c r="R19" s="30" t="e">
        <f t="shared" si="0"/>
        <v>#REF!</v>
      </c>
      <c r="S19" s="73"/>
      <c r="AC19" s="31"/>
    </row>
    <row r="20" spans="1:29">
      <c r="A20" s="22"/>
      <c r="B20" s="22" t="s">
        <v>194</v>
      </c>
      <c r="C20" s="13" t="s">
        <v>195</v>
      </c>
      <c r="D20" s="14" t="s">
        <v>192</v>
      </c>
      <c r="E20" s="14" t="s">
        <v>193</v>
      </c>
      <c r="F20" s="23">
        <v>8266464856</v>
      </c>
      <c r="G20" s="24">
        <v>7839000000</v>
      </c>
      <c r="H20" s="25">
        <v>0.948289279220762</v>
      </c>
      <c r="I20" s="26">
        <v>45036</v>
      </c>
      <c r="J20" s="27">
        <v>46783</v>
      </c>
      <c r="K20" s="28">
        <v>7.8E-2</v>
      </c>
      <c r="L20" s="13" t="s">
        <v>158</v>
      </c>
      <c r="M20" s="30">
        <v>6026417033.295002</v>
      </c>
      <c r="N20" s="86" t="e">
        <f>INDEX(#REF!,MATCH(#REF!,#REF!,0))</f>
        <v>#REF!</v>
      </c>
      <c r="O20" s="86"/>
      <c r="P20" s="30" t="e">
        <f>INDEX(#REF!,MATCH(#REF!,#REF!,0))</f>
        <v>#REF!</v>
      </c>
      <c r="Q20" s="30" t="e">
        <f>INDEX(#REF!,MATCH(#REF!,#REF!,0))</f>
        <v>#REF!</v>
      </c>
      <c r="R20" s="30" t="e">
        <f t="shared" si="0"/>
        <v>#REF!</v>
      </c>
      <c r="S20" s="87"/>
      <c r="AC20" s="31"/>
    </row>
    <row r="21" spans="1:29">
      <c r="A21" s="22"/>
      <c r="B21" s="22" t="s">
        <v>196</v>
      </c>
      <c r="C21" s="13" t="s">
        <v>197</v>
      </c>
      <c r="D21" s="14" t="s">
        <v>192</v>
      </c>
      <c r="E21" s="14" t="s">
        <v>193</v>
      </c>
      <c r="F21" s="23">
        <v>2455822991</v>
      </c>
      <c r="G21" s="24">
        <v>1757000000</v>
      </c>
      <c r="H21" s="25">
        <v>0.71544244289551073</v>
      </c>
      <c r="I21" s="26">
        <v>45036</v>
      </c>
      <c r="J21" s="27">
        <v>46873</v>
      </c>
      <c r="K21" s="28">
        <v>6.9000000000000006E-2</v>
      </c>
      <c r="L21" s="13" t="s">
        <v>158</v>
      </c>
      <c r="M21" s="30">
        <v>1019733350.494627</v>
      </c>
      <c r="N21" s="86" t="e">
        <f>INDEX(#REF!,MATCH(#REF!,#REF!,0))</f>
        <v>#REF!</v>
      </c>
      <c r="O21" s="86">
        <v>45230</v>
      </c>
      <c r="P21" s="30" t="e">
        <f>INDEX(#REF!,MATCH(#REF!,#REF!,0))</f>
        <v>#REF!</v>
      </c>
      <c r="Q21" s="30" t="e">
        <f>INDEX(#REF!,MATCH(#REF!,#REF!,0))</f>
        <v>#REF!</v>
      </c>
      <c r="R21" s="30" t="e">
        <f t="shared" si="0"/>
        <v>#REF!</v>
      </c>
      <c r="S21" s="88"/>
      <c r="AC21" s="31"/>
    </row>
    <row r="22" spans="1:29">
      <c r="A22" s="22"/>
      <c r="B22" s="22" t="s">
        <v>198</v>
      </c>
      <c r="C22" s="13" t="s">
        <v>199</v>
      </c>
      <c r="D22" s="14" t="s">
        <v>192</v>
      </c>
      <c r="E22" s="14" t="s">
        <v>193</v>
      </c>
      <c r="F22" s="23">
        <v>2455822992</v>
      </c>
      <c r="G22" s="24">
        <v>1757000000</v>
      </c>
      <c r="H22" s="25">
        <v>0.71544244260418588</v>
      </c>
      <c r="I22" s="26">
        <v>45036</v>
      </c>
      <c r="J22" s="27">
        <v>46873</v>
      </c>
      <c r="K22" s="28">
        <v>7.8E-2</v>
      </c>
      <c r="L22" s="13" t="s">
        <v>158</v>
      </c>
      <c r="M22" s="30">
        <v>1019735956.199651</v>
      </c>
      <c r="N22" s="86" t="e">
        <f>INDEX(#REF!,MATCH(#REF!,#REF!,0))</f>
        <v>#REF!</v>
      </c>
      <c r="O22" s="86">
        <v>45230</v>
      </c>
      <c r="P22" s="30" t="e">
        <f>INDEX(#REF!,MATCH(#REF!,#REF!,0))</f>
        <v>#REF!</v>
      </c>
      <c r="Q22" s="30" t="e">
        <f>INDEX(#REF!,MATCH(#REF!,#REF!,0))</f>
        <v>#REF!</v>
      </c>
      <c r="R22" s="30" t="e">
        <f t="shared" si="0"/>
        <v>#REF!</v>
      </c>
      <c r="S22" s="88"/>
      <c r="AC22" s="31"/>
    </row>
    <row r="23" spans="1:29">
      <c r="A23" s="22"/>
      <c r="B23" s="22" t="s">
        <v>200</v>
      </c>
      <c r="C23" s="13" t="s">
        <v>201</v>
      </c>
      <c r="D23" s="14" t="s">
        <v>192</v>
      </c>
      <c r="E23" s="14" t="s">
        <v>193</v>
      </c>
      <c r="F23" s="23">
        <v>3794685766</v>
      </c>
      <c r="G23" s="24">
        <v>3552000000</v>
      </c>
      <c r="H23" s="25">
        <v>0.93604588601922201</v>
      </c>
      <c r="I23" s="26">
        <v>45036</v>
      </c>
      <c r="J23" s="27">
        <v>47149</v>
      </c>
      <c r="K23" s="28">
        <v>8.5000000000000006E-2</v>
      </c>
      <c r="L23" s="13" t="s">
        <v>158</v>
      </c>
      <c r="M23" s="30">
        <v>2928125416.4840941</v>
      </c>
      <c r="N23" s="86" t="e">
        <f>INDEX(#REF!,MATCH(#REF!,#REF!,0))</f>
        <v>#REF!</v>
      </c>
      <c r="O23" s="86"/>
      <c r="P23" s="30" t="e">
        <f>INDEX(#REF!,MATCH(#REF!,#REF!,0))</f>
        <v>#REF!</v>
      </c>
      <c r="Q23" s="30" t="e">
        <f>INDEX(#REF!,MATCH(#REF!,#REF!,0))</f>
        <v>#REF!</v>
      </c>
      <c r="R23" s="30" t="e">
        <f t="shared" si="0"/>
        <v>#REF!</v>
      </c>
      <c r="S23" s="87"/>
      <c r="AC23" s="31"/>
    </row>
    <row r="24" spans="1:29">
      <c r="A24" s="22"/>
      <c r="B24" s="22" t="s">
        <v>202</v>
      </c>
      <c r="C24" s="13" t="s">
        <v>203</v>
      </c>
      <c r="D24" s="14" t="s">
        <v>192</v>
      </c>
      <c r="E24" s="14" t="s">
        <v>193</v>
      </c>
      <c r="F24" s="23">
        <v>12560008756</v>
      </c>
      <c r="G24" s="24">
        <v>12229000000</v>
      </c>
      <c r="H24" s="25">
        <v>0.97364581805391859</v>
      </c>
      <c r="I24" s="26">
        <v>45036</v>
      </c>
      <c r="J24" s="27">
        <v>47361</v>
      </c>
      <c r="K24" s="28">
        <v>7.4999999999999997E-2</v>
      </c>
      <c r="L24" s="13" t="s">
        <v>158</v>
      </c>
      <c r="M24" s="30">
        <v>10039334930.365879</v>
      </c>
      <c r="N24" s="86" t="e">
        <f>INDEX(#REF!,MATCH(#REF!,#REF!,0))</f>
        <v>#REF!</v>
      </c>
      <c r="O24" s="86">
        <v>45169</v>
      </c>
      <c r="P24" s="30" t="e">
        <f>INDEX(#REF!,MATCH(#REF!,#REF!,0))</f>
        <v>#REF!</v>
      </c>
      <c r="Q24" s="30" t="e">
        <f>INDEX(#REF!,MATCH(#REF!,#REF!,0))</f>
        <v>#REF!</v>
      </c>
      <c r="R24" s="30" t="e">
        <f t="shared" si="0"/>
        <v>#REF!</v>
      </c>
      <c r="S24" s="86"/>
      <c r="AC24" s="31"/>
    </row>
    <row r="25" spans="1:29">
      <c r="A25" s="22"/>
      <c r="B25" s="22" t="s">
        <v>204</v>
      </c>
      <c r="C25" s="13" t="s">
        <v>205</v>
      </c>
      <c r="D25" s="14" t="s">
        <v>192</v>
      </c>
      <c r="E25" s="14" t="s">
        <v>193</v>
      </c>
      <c r="F25" s="23">
        <v>8274833191</v>
      </c>
      <c r="G25" s="24">
        <v>7540000000</v>
      </c>
      <c r="H25" s="25">
        <v>0.91119661580619771</v>
      </c>
      <c r="I25" s="26">
        <v>45036</v>
      </c>
      <c r="J25" s="27">
        <v>47467</v>
      </c>
      <c r="K25" s="28">
        <v>6.9500000000000006E-2</v>
      </c>
      <c r="L25" s="13" t="s">
        <v>158</v>
      </c>
      <c r="M25" s="30">
        <v>6241786819.4983358</v>
      </c>
      <c r="N25" s="86">
        <v>45275</v>
      </c>
      <c r="O25" s="86">
        <v>45278</v>
      </c>
      <c r="P25" s="30" t="e">
        <f>INDEX(#REF!,MATCH(#REF!,#REF!,0))</f>
        <v>#REF!</v>
      </c>
      <c r="Q25" s="30" t="e">
        <f>INDEX(#REF!,MATCH(#REF!,#REF!,0))</f>
        <v>#REF!</v>
      </c>
      <c r="R25" s="30" t="e">
        <f t="shared" si="0"/>
        <v>#REF!</v>
      </c>
      <c r="S25" s="86"/>
      <c r="AC25" s="31"/>
    </row>
    <row r="26" spans="1:29">
      <c r="A26" s="22"/>
      <c r="B26" s="22" t="s">
        <v>206</v>
      </c>
      <c r="C26" s="13" t="s">
        <v>207</v>
      </c>
      <c r="D26" s="14" t="s">
        <v>192</v>
      </c>
      <c r="E26" s="14" t="s">
        <v>193</v>
      </c>
      <c r="F26" s="23">
        <v>16549666380</v>
      </c>
      <c r="G26" s="24">
        <v>15054000000</v>
      </c>
      <c r="H26" s="25">
        <v>0.90962558726818277</v>
      </c>
      <c r="I26" s="26">
        <v>45036</v>
      </c>
      <c r="J26" s="27">
        <v>47467</v>
      </c>
      <c r="K26" s="28">
        <v>6.9500000000000006E-2</v>
      </c>
      <c r="L26" s="13" t="s">
        <v>158</v>
      </c>
      <c r="M26" s="30">
        <v>12462050234.951521</v>
      </c>
      <c r="N26" s="86">
        <v>45275</v>
      </c>
      <c r="O26" s="86">
        <v>45278</v>
      </c>
      <c r="P26" s="30" t="e">
        <f>INDEX(#REF!,MATCH(#REF!,#REF!,0))</f>
        <v>#REF!</v>
      </c>
      <c r="Q26" s="30" t="e">
        <f>INDEX(#REF!,MATCH(#REF!,#REF!,0))</f>
        <v>#REF!</v>
      </c>
      <c r="R26" s="30" t="e">
        <f t="shared" si="0"/>
        <v>#REF!</v>
      </c>
      <c r="S26" s="86"/>
      <c r="AC26" s="31"/>
    </row>
    <row r="27" spans="1:29">
      <c r="A27" s="22"/>
      <c r="B27" s="22" t="s">
        <v>208</v>
      </c>
      <c r="C27" s="13" t="s">
        <v>209</v>
      </c>
      <c r="D27" s="14" t="s">
        <v>192</v>
      </c>
      <c r="E27" s="14" t="s">
        <v>193</v>
      </c>
      <c r="F27" s="23">
        <v>3769348058</v>
      </c>
      <c r="G27" s="24">
        <v>3377000000</v>
      </c>
      <c r="H27" s="25">
        <v>0.89591089706685823</v>
      </c>
      <c r="I27" s="26">
        <v>45036</v>
      </c>
      <c r="J27" s="27">
        <v>47483</v>
      </c>
      <c r="K27" s="28">
        <v>7.2999999999999995E-2</v>
      </c>
      <c r="L27" s="13" t="s">
        <v>158</v>
      </c>
      <c r="M27" s="30">
        <v>2744211264.809597</v>
      </c>
      <c r="N27" s="86" t="e">
        <f>INDEX(#REF!,MATCH(#REF!,#REF!,0))</f>
        <v>#REF!</v>
      </c>
      <c r="O27" s="86">
        <v>45291</v>
      </c>
      <c r="P27" s="30" t="e">
        <f>INDEX(#REF!,MATCH(#REF!,#REF!,0))</f>
        <v>#REF!</v>
      </c>
      <c r="Q27" s="30" t="e">
        <f>INDEX(#REF!,MATCH(#REF!,#REF!,0))</f>
        <v>#REF!</v>
      </c>
      <c r="R27" s="30" t="e">
        <f t="shared" si="0"/>
        <v>#REF!</v>
      </c>
      <c r="S27" s="86"/>
      <c r="AC27" s="31"/>
    </row>
    <row r="28" spans="1:29">
      <c r="A28" s="22"/>
      <c r="B28" s="22" t="s">
        <v>210</v>
      </c>
      <c r="C28" s="13" t="s">
        <v>211</v>
      </c>
      <c r="D28" s="14" t="s">
        <v>212</v>
      </c>
      <c r="E28" s="14" t="s">
        <v>213</v>
      </c>
      <c r="F28" s="23">
        <v>336410957</v>
      </c>
      <c r="G28" s="24">
        <v>308000000</v>
      </c>
      <c r="H28" s="25">
        <v>0.91554687381957067</v>
      </c>
      <c r="I28" s="26">
        <v>45036</v>
      </c>
      <c r="J28" s="27">
        <v>46691</v>
      </c>
      <c r="K28" s="28">
        <v>6.9000000000000006E-2</v>
      </c>
      <c r="L28" s="13" t="s">
        <v>158</v>
      </c>
      <c r="M28" s="30">
        <v>40039680.222951971</v>
      </c>
      <c r="N28" s="86" t="e">
        <f>INDEX(#REF!,MATCH(#REF!,#REF!,0))</f>
        <v>#REF!</v>
      </c>
      <c r="O28" s="86">
        <v>45230</v>
      </c>
      <c r="P28" s="30" t="e">
        <f>INDEX(#REF!,MATCH(#REF!,#REF!,0))</f>
        <v>#REF!</v>
      </c>
      <c r="Q28" s="30" t="e">
        <f>INDEX(#REF!,MATCH(#REF!,#REF!,0))</f>
        <v>#REF!</v>
      </c>
      <c r="R28" s="30" t="e">
        <f t="shared" si="0"/>
        <v>#REF!</v>
      </c>
      <c r="S28" s="87"/>
      <c r="AC28" s="31"/>
    </row>
    <row r="30" spans="1:29">
      <c r="R30" s="31"/>
      <c r="S30" s="31"/>
    </row>
    <row r="31" spans="1:29">
      <c r="R31" s="3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57"/>
  <sheetViews>
    <sheetView workbookViewId="0"/>
  </sheetViews>
  <sheetFormatPr baseColWidth="10" defaultColWidth="8.81640625" defaultRowHeight="14.5"/>
  <cols>
    <col min="1" max="1" width="16.81640625" customWidth="1"/>
    <col min="2" max="15" width="18.81640625" customWidth="1"/>
  </cols>
  <sheetData>
    <row r="1" spans="1:15" ht="30" customHeight="1">
      <c r="A1" s="40" t="s">
        <v>214</v>
      </c>
      <c r="E1" s="31"/>
      <c r="G1" s="74"/>
      <c r="H1" s="74"/>
    </row>
    <row r="2" spans="1:15">
      <c r="A2" s="20"/>
      <c r="B2" s="35">
        <v>45107</v>
      </c>
      <c r="C2" s="35">
        <v>45138</v>
      </c>
      <c r="D2" s="35">
        <v>45169</v>
      </c>
      <c r="E2" s="35">
        <v>45199</v>
      </c>
      <c r="F2" s="35">
        <v>45230</v>
      </c>
      <c r="G2" s="35">
        <v>45260</v>
      </c>
      <c r="H2" s="35">
        <v>45291</v>
      </c>
      <c r="I2" s="35">
        <v>45322</v>
      </c>
      <c r="J2" s="35">
        <v>45351</v>
      </c>
      <c r="K2" s="35">
        <v>45382</v>
      </c>
      <c r="L2" s="35">
        <v>45412</v>
      </c>
      <c r="M2" s="35">
        <v>45443</v>
      </c>
      <c r="N2" s="35">
        <v>45473</v>
      </c>
      <c r="O2" s="35">
        <v>45504</v>
      </c>
    </row>
    <row r="3" spans="1:15">
      <c r="A3" s="32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</row>
    <row r="4" spans="1:15">
      <c r="A4" s="7" t="s">
        <v>138</v>
      </c>
      <c r="B4" s="42">
        <f t="shared" ref="B4:H4" si="0">SUM(B5:B28)</f>
        <v>142875206235</v>
      </c>
      <c r="C4" s="42">
        <f t="shared" si="0"/>
        <v>141833081436</v>
      </c>
      <c r="D4" s="42">
        <f t="shared" si="0"/>
        <v>139939832265</v>
      </c>
      <c r="E4" s="42">
        <f t="shared" si="0"/>
        <v>139939832265</v>
      </c>
      <c r="F4" s="42">
        <f t="shared" si="0"/>
        <v>138205727344</v>
      </c>
      <c r="G4" s="42">
        <f t="shared" si="0"/>
        <v>137194352497</v>
      </c>
      <c r="H4" s="42" t="e">
        <f t="shared" si="0"/>
        <v>#REF!</v>
      </c>
      <c r="I4" s="34"/>
      <c r="J4" s="34"/>
      <c r="K4" s="34"/>
      <c r="L4" s="34"/>
      <c r="M4" s="34"/>
      <c r="N4" s="34"/>
      <c r="O4" s="34"/>
    </row>
    <row r="5" spans="1:15">
      <c r="A5" s="14" t="s">
        <v>155</v>
      </c>
      <c r="B5" s="90">
        <v>0</v>
      </c>
      <c r="C5" s="90">
        <v>0</v>
      </c>
      <c r="D5" s="90">
        <v>0</v>
      </c>
      <c r="E5" s="90" t="s">
        <v>215</v>
      </c>
      <c r="F5" s="90">
        <v>0</v>
      </c>
      <c r="G5" s="90">
        <v>0</v>
      </c>
      <c r="H5" s="90" t="e">
        <f>INDEX('Loan Info'!#REF!,MATCH('Monthly Loan Details'!$A5,'Loan Info'!$B:$B,0))</f>
        <v>#REF!</v>
      </c>
      <c r="I5" s="15"/>
      <c r="J5" s="15"/>
      <c r="K5" s="15"/>
      <c r="L5" s="15"/>
      <c r="M5" s="15"/>
      <c r="N5" s="15"/>
      <c r="O5" s="15"/>
    </row>
    <row r="6" spans="1:15">
      <c r="A6" s="14" t="s">
        <v>160</v>
      </c>
      <c r="B6" s="90">
        <v>1592081095</v>
      </c>
      <c r="C6" s="90">
        <v>1592081095</v>
      </c>
      <c r="D6" s="90">
        <v>1592081095</v>
      </c>
      <c r="E6" s="90">
        <v>1592081095</v>
      </c>
      <c r="F6" s="90">
        <v>1592081095</v>
      </c>
      <c r="G6" s="90">
        <v>1592081095</v>
      </c>
      <c r="H6" s="90" t="e">
        <f>INDEX('Loan Info'!#REF!,MATCH('Monthly Loan Details'!$A6,'Loan Info'!$B:$B,0))</f>
        <v>#REF!</v>
      </c>
      <c r="I6" s="15"/>
      <c r="J6" s="15"/>
      <c r="K6" s="15"/>
      <c r="L6" s="15"/>
      <c r="M6" s="15"/>
      <c r="N6" s="15"/>
      <c r="O6" s="15"/>
    </row>
    <row r="7" spans="1:15">
      <c r="A7" s="14" t="s">
        <v>162</v>
      </c>
      <c r="B7" s="90">
        <v>2135415568</v>
      </c>
      <c r="C7" s="90">
        <v>2135415568</v>
      </c>
      <c r="D7" s="90">
        <v>2135415568</v>
      </c>
      <c r="E7" s="90">
        <v>2135415568</v>
      </c>
      <c r="F7" s="90">
        <v>2135415568</v>
      </c>
      <c r="G7" s="90">
        <v>2135415568</v>
      </c>
      <c r="H7" s="90" t="e">
        <f>INDEX('Loan Info'!#REF!,MATCH('Monthly Loan Details'!$A7,'Loan Info'!$B:$B,0))</f>
        <v>#REF!</v>
      </c>
      <c r="I7" s="15"/>
      <c r="J7" s="15"/>
      <c r="K7" s="15"/>
      <c r="L7" s="15"/>
      <c r="M7" s="15"/>
      <c r="N7" s="15"/>
      <c r="O7" s="15"/>
    </row>
    <row r="8" spans="1:15" s="17" customFormat="1">
      <c r="A8" s="14" t="s">
        <v>164</v>
      </c>
      <c r="B8" s="90">
        <v>2250379766</v>
      </c>
      <c r="C8" s="90">
        <v>2266897505</v>
      </c>
      <c r="D8" s="90">
        <v>2266897505</v>
      </c>
      <c r="E8" s="90">
        <v>2266897505</v>
      </c>
      <c r="F8" s="90">
        <v>1612979186</v>
      </c>
      <c r="G8" s="90">
        <v>1612979186</v>
      </c>
      <c r="H8" s="90" t="e">
        <f>INDEX('Loan Info'!#REF!,MATCH('Monthly Loan Details'!$A8,'Loan Info'!$B:$B,0))</f>
        <v>#REF!</v>
      </c>
      <c r="I8" s="15"/>
      <c r="J8" s="16"/>
      <c r="K8" s="16"/>
      <c r="L8" s="16"/>
      <c r="M8" s="16"/>
      <c r="N8" s="16"/>
      <c r="O8" s="16"/>
    </row>
    <row r="9" spans="1:15">
      <c r="A9" s="14" t="s">
        <v>166</v>
      </c>
      <c r="B9" s="90">
        <v>2297680723</v>
      </c>
      <c r="C9" s="90">
        <v>2297680723</v>
      </c>
      <c r="D9" s="90">
        <v>1369180723</v>
      </c>
      <c r="E9" s="90">
        <v>1369180723</v>
      </c>
      <c r="F9" s="90">
        <v>1369180723</v>
      </c>
      <c r="G9" s="90">
        <v>1369180723</v>
      </c>
      <c r="H9" s="90" t="e">
        <f>INDEX('Loan Info'!#REF!,MATCH('Monthly Loan Details'!$A9,'Loan Info'!$B:$B,0))</f>
        <v>#REF!</v>
      </c>
      <c r="I9" s="15"/>
      <c r="J9" s="15"/>
      <c r="K9" s="15"/>
      <c r="L9" s="15"/>
      <c r="M9" s="15"/>
      <c r="N9" s="15"/>
      <c r="O9" s="15"/>
    </row>
    <row r="10" spans="1:15">
      <c r="A10" s="14" t="s">
        <v>170</v>
      </c>
      <c r="B10" s="90">
        <v>5150000000</v>
      </c>
      <c r="C10" s="90">
        <v>5150000000</v>
      </c>
      <c r="D10" s="90">
        <v>4275000000</v>
      </c>
      <c r="E10" s="90">
        <v>4275000000</v>
      </c>
      <c r="F10" s="90">
        <v>4275000000</v>
      </c>
      <c r="G10" s="90">
        <v>4275000000</v>
      </c>
      <c r="H10" s="90" t="e">
        <f>INDEX('Loan Info'!#REF!,MATCH('Monthly Loan Details'!$A10,'Loan Info'!$B:$B,0))</f>
        <v>#REF!</v>
      </c>
      <c r="I10" s="15"/>
      <c r="J10" s="15"/>
      <c r="K10" s="15"/>
      <c r="L10" s="15"/>
      <c r="M10" s="15"/>
      <c r="N10" s="15"/>
      <c r="O10" s="15"/>
    </row>
    <row r="11" spans="1:15">
      <c r="A11" s="14" t="s">
        <v>172</v>
      </c>
      <c r="B11" s="90">
        <v>7948680260</v>
      </c>
      <c r="C11" s="90">
        <v>7948680260</v>
      </c>
      <c r="D11" s="90">
        <v>6907430260</v>
      </c>
      <c r="E11" s="90">
        <v>6907430260</v>
      </c>
      <c r="F11" s="90">
        <v>6907430260</v>
      </c>
      <c r="G11" s="90">
        <v>6907430260</v>
      </c>
      <c r="H11" s="90" t="e">
        <f>INDEX('Loan Info'!#REF!,MATCH('Monthly Loan Details'!$A11,'Loan Info'!$B:$B,0))</f>
        <v>#REF!</v>
      </c>
      <c r="I11" s="15"/>
      <c r="J11" s="15"/>
      <c r="K11" s="15"/>
      <c r="L11" s="15"/>
      <c r="M11" s="15"/>
      <c r="N11" s="15"/>
      <c r="O11" s="15"/>
    </row>
    <row r="12" spans="1:15">
      <c r="A12" s="14" t="s">
        <v>174</v>
      </c>
      <c r="B12" s="90">
        <v>3262040877</v>
      </c>
      <c r="C12" s="90">
        <v>3262040877</v>
      </c>
      <c r="D12" s="90">
        <v>3262040877</v>
      </c>
      <c r="E12" s="90">
        <v>3262040877</v>
      </c>
      <c r="F12" s="90">
        <v>3262040877</v>
      </c>
      <c r="G12" s="90">
        <v>2047790877</v>
      </c>
      <c r="H12" s="90" t="e">
        <f>INDEX('Loan Info'!#REF!,MATCH('Monthly Loan Details'!$A12,'Loan Info'!$B:$B,0))</f>
        <v>#REF!</v>
      </c>
      <c r="I12" s="15"/>
      <c r="J12" s="15"/>
      <c r="K12" s="15"/>
      <c r="L12" s="15"/>
      <c r="M12" s="15"/>
      <c r="N12" s="15"/>
      <c r="O12" s="15"/>
    </row>
    <row r="13" spans="1:15">
      <c r="A13" s="14" t="s">
        <v>176</v>
      </c>
      <c r="B13" s="90">
        <v>7185963892</v>
      </c>
      <c r="C13" s="90">
        <v>7215567228</v>
      </c>
      <c r="D13" s="90">
        <v>7215567228</v>
      </c>
      <c r="E13" s="90">
        <v>7215567228</v>
      </c>
      <c r="F13" s="90">
        <v>7215567228</v>
      </c>
      <c r="G13" s="90">
        <v>7215567228</v>
      </c>
      <c r="H13" s="90" t="e">
        <f>INDEX('Loan Info'!#REF!,MATCH('Monthly Loan Details'!$A13,'Loan Info'!$B:$B,0))</f>
        <v>#REF!</v>
      </c>
      <c r="I13" s="15"/>
      <c r="J13" s="15"/>
      <c r="K13" s="15"/>
      <c r="L13" s="15"/>
      <c r="M13" s="15"/>
      <c r="N13" s="15"/>
      <c r="O13" s="15"/>
    </row>
    <row r="14" spans="1:15">
      <c r="A14" s="14" t="s">
        <v>181</v>
      </c>
      <c r="B14" s="90">
        <v>6693594281</v>
      </c>
      <c r="C14" s="90">
        <v>6693594281</v>
      </c>
      <c r="D14" s="90">
        <v>6693594281</v>
      </c>
      <c r="E14" s="90">
        <v>6693594281</v>
      </c>
      <c r="F14" s="90">
        <v>6693594281</v>
      </c>
      <c r="G14" s="90">
        <v>6693594281</v>
      </c>
      <c r="H14" s="90" t="e">
        <f>INDEX('Loan Info'!#REF!,MATCH('Monthly Loan Details'!$A14,'Loan Info'!$B:$B,0))</f>
        <v>#REF!</v>
      </c>
      <c r="I14" s="15"/>
      <c r="J14" s="15"/>
      <c r="K14" s="15"/>
      <c r="L14" s="15"/>
      <c r="M14" s="15"/>
      <c r="N14" s="15"/>
      <c r="O14" s="15"/>
    </row>
    <row r="15" spans="1:15">
      <c r="A15" s="14" t="s">
        <v>183</v>
      </c>
      <c r="B15" s="90">
        <v>11535952983</v>
      </c>
      <c r="C15" s="90">
        <v>11535952983</v>
      </c>
      <c r="D15" s="90">
        <v>11535952983</v>
      </c>
      <c r="E15" s="90">
        <v>11535952983</v>
      </c>
      <c r="F15" s="90">
        <v>11535952983</v>
      </c>
      <c r="G15" s="90">
        <v>11535952983</v>
      </c>
      <c r="H15" s="90" t="e">
        <f>INDEX('Loan Info'!#REF!,MATCH('Monthly Loan Details'!$A15,'Loan Info'!$B:$B,0))</f>
        <v>#REF!</v>
      </c>
      <c r="I15" s="15"/>
      <c r="J15" s="15"/>
      <c r="K15" s="15"/>
      <c r="L15" s="15"/>
      <c r="M15" s="15"/>
      <c r="N15" s="15"/>
      <c r="O15" s="15"/>
    </row>
    <row r="16" spans="1:15">
      <c r="A16" s="14" t="s">
        <v>185</v>
      </c>
      <c r="B16" s="90">
        <v>13587180982</v>
      </c>
      <c r="C16" s="90">
        <v>13587180982</v>
      </c>
      <c r="D16" s="90">
        <v>13587180982</v>
      </c>
      <c r="E16" s="90">
        <v>13587180982</v>
      </c>
      <c r="F16" s="90">
        <v>13587180982</v>
      </c>
      <c r="G16" s="90">
        <v>13587180982</v>
      </c>
      <c r="H16" s="90" t="e">
        <f>INDEX('Loan Info'!#REF!,MATCH('Monthly Loan Details'!$A16,'Loan Info'!$B:$B,0))</f>
        <v>#REF!</v>
      </c>
      <c r="I16" s="15"/>
      <c r="J16" s="15"/>
      <c r="K16" s="15"/>
      <c r="L16" s="15"/>
      <c r="M16" s="15"/>
      <c r="N16" s="15"/>
      <c r="O16" s="15"/>
    </row>
    <row r="17" spans="1:15">
      <c r="A17" s="14" t="s">
        <v>187</v>
      </c>
      <c r="B17" s="90">
        <v>12164746370</v>
      </c>
      <c r="C17" s="90">
        <v>12164746370</v>
      </c>
      <c r="D17" s="90">
        <v>12164746370</v>
      </c>
      <c r="E17" s="90">
        <v>12164746370</v>
      </c>
      <c r="F17" s="90">
        <v>12164746370</v>
      </c>
      <c r="G17" s="90">
        <v>12164746370</v>
      </c>
      <c r="H17" s="90" t="e">
        <f>INDEX('Loan Info'!#REF!,MATCH('Monthly Loan Details'!$A17,'Loan Info'!$B:$B,0))</f>
        <v>#REF!</v>
      </c>
      <c r="I17" s="15"/>
      <c r="J17" s="15"/>
      <c r="K17" s="15"/>
      <c r="L17" s="15"/>
      <c r="M17" s="15"/>
      <c r="N17" s="15"/>
      <c r="O17" s="15"/>
    </row>
    <row r="18" spans="1:15">
      <c r="A18" s="14" t="s">
        <v>189</v>
      </c>
      <c r="B18" s="90">
        <v>3846238485</v>
      </c>
      <c r="C18" s="90">
        <v>3846238485</v>
      </c>
      <c r="D18" s="90">
        <v>3846238485</v>
      </c>
      <c r="E18" s="90">
        <v>3846238485</v>
      </c>
      <c r="F18" s="90">
        <v>3846238485</v>
      </c>
      <c r="G18" s="90">
        <v>3846238485</v>
      </c>
      <c r="H18" s="90" t="e">
        <f>INDEX('Loan Info'!#REF!,MATCH('Monthly Loan Details'!$A18,'Loan Info'!$B:$B,0))</f>
        <v>#REF!</v>
      </c>
      <c r="I18" s="15"/>
      <c r="J18" s="15"/>
      <c r="K18" s="15"/>
      <c r="L18" s="15"/>
      <c r="M18" s="15"/>
      <c r="N18" s="15"/>
      <c r="O18" s="15"/>
    </row>
    <row r="19" spans="1:15" s="17" customFormat="1">
      <c r="A19" s="14" t="s">
        <v>191</v>
      </c>
      <c r="B19" s="90">
        <v>5287543501</v>
      </c>
      <c r="C19" s="90">
        <v>5287543500</v>
      </c>
      <c r="D19" s="90">
        <v>5287543500</v>
      </c>
      <c r="E19" s="90">
        <v>5287543500</v>
      </c>
      <c r="F19" s="90">
        <v>4573293500</v>
      </c>
      <c r="G19" s="90">
        <v>4573293500</v>
      </c>
      <c r="H19" s="90" t="e">
        <f>INDEX('Loan Info'!#REF!,MATCH('Monthly Loan Details'!$A19,'Loan Info'!$B:$B,0))</f>
        <v>#REF!</v>
      </c>
      <c r="I19" s="15"/>
      <c r="J19" s="16"/>
      <c r="K19" s="16"/>
      <c r="L19" s="16"/>
      <c r="M19" s="16"/>
      <c r="N19" s="16"/>
      <c r="O19" s="16"/>
    </row>
    <row r="20" spans="1:15" s="17" customFormat="1">
      <c r="A20" s="14" t="s">
        <v>195</v>
      </c>
      <c r="B20" s="90">
        <v>8266464856</v>
      </c>
      <c r="C20" s="90">
        <v>7688615271</v>
      </c>
      <c r="D20" s="90">
        <v>7688615271</v>
      </c>
      <c r="E20" s="90">
        <v>7688615271</v>
      </c>
      <c r="F20" s="90">
        <v>8631981398</v>
      </c>
      <c r="G20" s="90">
        <v>8631981398</v>
      </c>
      <c r="H20" s="90" t="e">
        <f>INDEX('Loan Info'!#REF!,MATCH('Monthly Loan Details'!$A20,'Loan Info'!$B:$B,0))</f>
        <v>#REF!</v>
      </c>
      <c r="I20" s="15"/>
      <c r="J20" s="16"/>
      <c r="K20" s="16"/>
      <c r="L20" s="16"/>
      <c r="M20" s="16"/>
      <c r="N20" s="16"/>
      <c r="O20" s="16"/>
    </row>
    <row r="21" spans="1:15" s="17" customFormat="1">
      <c r="A21" s="14" t="s">
        <v>197</v>
      </c>
      <c r="B21" s="90">
        <v>3330047311</v>
      </c>
      <c r="C21" s="90">
        <v>3330047311</v>
      </c>
      <c r="D21" s="90">
        <v>3784510594</v>
      </c>
      <c r="E21" s="90">
        <v>3784510594</v>
      </c>
      <c r="F21" s="90">
        <v>3218394132</v>
      </c>
      <c r="G21" s="90">
        <v>3218394132</v>
      </c>
      <c r="H21" s="90" t="e">
        <f>INDEX('Loan Info'!#REF!,MATCH('Monthly Loan Details'!$A21,'Loan Info'!$B:$B,0))</f>
        <v>#REF!</v>
      </c>
      <c r="I21" s="15"/>
      <c r="J21" s="16"/>
      <c r="K21" s="16"/>
      <c r="L21" s="16"/>
      <c r="M21" s="16"/>
      <c r="N21" s="16"/>
      <c r="O21" s="16"/>
    </row>
    <row r="22" spans="1:15" s="17" customFormat="1">
      <c r="A22" s="14" t="s">
        <v>199</v>
      </c>
      <c r="B22" s="90">
        <v>3330047311</v>
      </c>
      <c r="C22" s="90">
        <v>3330047311</v>
      </c>
      <c r="D22" s="90">
        <v>3784510595</v>
      </c>
      <c r="E22" s="90">
        <v>3784510595</v>
      </c>
      <c r="F22" s="90">
        <v>3218402355</v>
      </c>
      <c r="G22" s="90">
        <v>3218402355</v>
      </c>
      <c r="H22" s="90" t="e">
        <f>INDEX('Loan Info'!#REF!,MATCH('Monthly Loan Details'!$A22,'Loan Info'!$B:$B,0))</f>
        <v>#REF!</v>
      </c>
      <c r="I22" s="15"/>
      <c r="J22" s="16"/>
      <c r="K22" s="16"/>
      <c r="L22" s="16"/>
      <c r="M22" s="16"/>
      <c r="N22" s="16"/>
      <c r="O22" s="16"/>
    </row>
    <row r="23" spans="1:15">
      <c r="A23" s="14" t="s">
        <v>201</v>
      </c>
      <c r="B23" s="90">
        <v>3794685766</v>
      </c>
      <c r="C23" s="90">
        <v>3461435766</v>
      </c>
      <c r="D23" s="90">
        <v>3461435766</v>
      </c>
      <c r="E23" s="90">
        <v>3461435766</v>
      </c>
      <c r="F23" s="90">
        <v>3461435766</v>
      </c>
      <c r="G23" s="90">
        <v>3461435766</v>
      </c>
      <c r="H23" s="90" t="e">
        <f>INDEX('Loan Info'!#REF!,MATCH('Monthly Loan Details'!$A23,'Loan Info'!$B:$B,0))</f>
        <v>#REF!</v>
      </c>
      <c r="I23" s="15"/>
      <c r="J23" s="15"/>
      <c r="K23" s="15"/>
      <c r="L23" s="15"/>
      <c r="M23" s="15"/>
      <c r="N23" s="15"/>
      <c r="O23" s="15"/>
    </row>
    <row r="24" spans="1:15">
      <c r="A24" s="14" t="s">
        <v>203</v>
      </c>
      <c r="B24" s="90">
        <v>12560008756</v>
      </c>
      <c r="C24" s="90">
        <v>12560008756</v>
      </c>
      <c r="D24" s="90">
        <v>12560008756</v>
      </c>
      <c r="E24" s="90">
        <v>12560008756</v>
      </c>
      <c r="F24" s="90">
        <v>12560008756</v>
      </c>
      <c r="G24" s="90">
        <v>12560008756</v>
      </c>
      <c r="H24" s="90" t="e">
        <f>INDEX('Loan Info'!#REF!,MATCH('Monthly Loan Details'!$A24,'Loan Info'!$B:$B,0))</f>
        <v>#REF!</v>
      </c>
      <c r="I24" s="15"/>
      <c r="J24" s="15"/>
      <c r="K24" s="15"/>
      <c r="L24" s="15"/>
      <c r="M24" s="15"/>
      <c r="N24" s="15"/>
      <c r="O24" s="15"/>
    </row>
    <row r="25" spans="1:15">
      <c r="A25" s="14" t="s">
        <v>205</v>
      </c>
      <c r="B25" s="90">
        <v>7630000900.666667</v>
      </c>
      <c r="C25" s="90">
        <v>7584366192</v>
      </c>
      <c r="D25" s="90">
        <v>7584366192</v>
      </c>
      <c r="E25" s="90">
        <v>7584366192</v>
      </c>
      <c r="F25" s="90">
        <v>7584366192</v>
      </c>
      <c r="G25" s="90">
        <v>7584366192</v>
      </c>
      <c r="H25" s="90" t="e">
        <f>INDEX('Loan Info'!#REF!,MATCH('Monthly Loan Details'!$A25,'Loan Info'!$B:$B,0))</f>
        <v>#REF!</v>
      </c>
      <c r="I25" s="15"/>
      <c r="J25" s="15"/>
      <c r="K25" s="15"/>
      <c r="L25" s="15"/>
      <c r="M25" s="15"/>
      <c r="N25" s="15"/>
      <c r="O25" s="15"/>
    </row>
    <row r="26" spans="1:15">
      <c r="A26" s="14" t="s">
        <v>207</v>
      </c>
      <c r="B26" s="90">
        <v>15123097672.33333</v>
      </c>
      <c r="C26" s="90">
        <v>15168732381</v>
      </c>
      <c r="D26" s="90">
        <v>15168732381</v>
      </c>
      <c r="E26" s="90">
        <v>15168732381</v>
      </c>
      <c r="F26" s="90">
        <v>15168732381</v>
      </c>
      <c r="G26" s="90">
        <v>15168732381</v>
      </c>
      <c r="H26" s="90" t="e">
        <f>INDEX('Loan Info'!#REF!,MATCH('Monthly Loan Details'!$A26,'Loan Info'!$B:$B,0))</f>
        <v>#REF!</v>
      </c>
      <c r="I26" s="15"/>
      <c r="J26" s="15"/>
      <c r="K26" s="15"/>
      <c r="L26" s="15"/>
      <c r="M26" s="15"/>
      <c r="N26" s="15"/>
      <c r="O26" s="15"/>
    </row>
    <row r="27" spans="1:15">
      <c r="A27" s="14" t="s">
        <v>209</v>
      </c>
      <c r="B27" s="90">
        <v>3797773921</v>
      </c>
      <c r="C27" s="90">
        <v>3438773921</v>
      </c>
      <c r="D27" s="90">
        <v>3481348183</v>
      </c>
      <c r="E27" s="90">
        <v>3481348183</v>
      </c>
      <c r="F27" s="90">
        <v>3481348183</v>
      </c>
      <c r="G27" s="90">
        <v>3481348183</v>
      </c>
      <c r="H27" s="90" t="e">
        <f>INDEX('Loan Info'!#REF!,MATCH('Monthly Loan Details'!$A27,'Loan Info'!$B:$B,0))</f>
        <v>#REF!</v>
      </c>
      <c r="I27" s="15"/>
      <c r="J27" s="15"/>
      <c r="K27" s="15"/>
      <c r="L27" s="15"/>
      <c r="M27" s="15"/>
      <c r="N27" s="15"/>
      <c r="O27" s="15"/>
    </row>
    <row r="28" spans="1:15" s="17" customFormat="1">
      <c r="A28" s="14" t="s">
        <v>211</v>
      </c>
      <c r="B28" s="90">
        <v>105580958</v>
      </c>
      <c r="C28" s="90">
        <v>287434670</v>
      </c>
      <c r="D28" s="90">
        <v>287434670</v>
      </c>
      <c r="E28" s="90">
        <v>287434670</v>
      </c>
      <c r="F28" s="90">
        <v>110356643</v>
      </c>
      <c r="G28" s="90">
        <v>313231796</v>
      </c>
      <c r="H28" s="90" t="e">
        <f>INDEX('Loan Info'!#REF!,MATCH('Monthly Loan Details'!$A28,'Loan Info'!$B:$B,0))</f>
        <v>#REF!</v>
      </c>
      <c r="I28" s="15"/>
      <c r="J28" s="16"/>
      <c r="K28" s="16"/>
      <c r="L28" s="16"/>
      <c r="M28" s="16"/>
      <c r="N28" s="16"/>
      <c r="O28" s="16"/>
    </row>
    <row r="32" spans="1:15">
      <c r="C32" s="36"/>
      <c r="D32" s="36"/>
      <c r="E32" s="36"/>
    </row>
    <row r="33" spans="1:3">
      <c r="A33" s="13"/>
      <c r="B33" s="15"/>
    </row>
    <row r="34" spans="1:3">
      <c r="A34" s="13"/>
      <c r="B34" s="15"/>
    </row>
    <row r="35" spans="1:3">
      <c r="A35" s="13"/>
      <c r="B35" s="15"/>
    </row>
    <row r="36" spans="1:3">
      <c r="A36" s="13"/>
      <c r="B36" s="15"/>
    </row>
    <row r="37" spans="1:3">
      <c r="A37" s="13"/>
      <c r="B37" s="15"/>
    </row>
    <row r="38" spans="1:3">
      <c r="A38" s="13"/>
      <c r="B38" s="15"/>
    </row>
    <row r="39" spans="1:3">
      <c r="A39" s="13"/>
      <c r="B39" s="15"/>
    </row>
    <row r="40" spans="1:3">
      <c r="A40" s="37"/>
      <c r="B40" s="15"/>
    </row>
    <row r="41" spans="1:3">
      <c r="A41" s="13"/>
      <c r="B41" s="15"/>
    </row>
    <row r="42" spans="1:3">
      <c r="A42" s="13"/>
      <c r="B42" s="15"/>
    </row>
    <row r="43" spans="1:3">
      <c r="A43" s="13"/>
      <c r="B43" s="15"/>
    </row>
    <row r="44" spans="1:3">
      <c r="A44" s="13"/>
      <c r="B44" s="15"/>
    </row>
    <row r="45" spans="1:3">
      <c r="A45" s="13"/>
      <c r="B45" s="15"/>
    </row>
    <row r="46" spans="1:3">
      <c r="A46" s="13"/>
      <c r="B46" s="15"/>
    </row>
    <row r="47" spans="1:3">
      <c r="A47" s="13"/>
      <c r="B47" s="15"/>
    </row>
    <row r="48" spans="1:3">
      <c r="A48" s="22"/>
      <c r="B48" s="15"/>
      <c r="C48" t="s">
        <v>216</v>
      </c>
    </row>
    <row r="49" spans="1:2">
      <c r="A49" s="13"/>
      <c r="B49" s="15"/>
    </row>
    <row r="50" spans="1:2">
      <c r="A50" s="13"/>
      <c r="B50" s="15"/>
    </row>
    <row r="51" spans="1:2">
      <c r="A51" s="13"/>
      <c r="B51" s="15"/>
    </row>
    <row r="52" spans="1:2">
      <c r="A52" s="13"/>
      <c r="B52" s="15"/>
    </row>
    <row r="53" spans="1:2">
      <c r="A53" s="13"/>
      <c r="B53" s="15"/>
    </row>
    <row r="54" spans="1:2">
      <c r="A54" s="13"/>
      <c r="B54" s="15"/>
    </row>
    <row r="55" spans="1:2">
      <c r="A55" s="13"/>
      <c r="B55" s="15"/>
    </row>
    <row r="56" spans="1:2">
      <c r="A56" s="13"/>
      <c r="B56" s="15"/>
    </row>
    <row r="57" spans="1:2">
      <c r="A57" s="13"/>
      <c r="B57" s="15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32"/>
  <sheetViews>
    <sheetView workbookViewId="0"/>
  </sheetViews>
  <sheetFormatPr baseColWidth="10" defaultColWidth="8.81640625" defaultRowHeight="14.5"/>
  <cols>
    <col min="1" max="2" width="16.81640625" customWidth="1"/>
    <col min="3" max="16" width="18.81640625" customWidth="1"/>
  </cols>
  <sheetData>
    <row r="1" spans="1:16" ht="30" customHeight="1">
      <c r="A1" s="40" t="s">
        <v>217</v>
      </c>
      <c r="H1" s="74"/>
      <c r="I1" s="74"/>
    </row>
    <row r="2" spans="1:16">
      <c r="A2" s="20"/>
      <c r="B2" s="20"/>
      <c r="C2" s="35">
        <v>45107</v>
      </c>
      <c r="D2" s="35">
        <v>45138</v>
      </c>
      <c r="E2" s="35">
        <v>45169</v>
      </c>
      <c r="F2" s="35">
        <v>45199</v>
      </c>
      <c r="G2" s="35">
        <v>45230</v>
      </c>
      <c r="H2" s="35">
        <v>45260</v>
      </c>
      <c r="I2" s="35">
        <v>45291</v>
      </c>
      <c r="J2" s="35">
        <v>45322</v>
      </c>
      <c r="K2" s="35">
        <v>45351</v>
      </c>
      <c r="L2" s="35">
        <v>45382</v>
      </c>
      <c r="M2" s="35">
        <v>45412</v>
      </c>
      <c r="N2" s="35">
        <v>45443</v>
      </c>
      <c r="O2" s="35">
        <v>45473</v>
      </c>
      <c r="P2" s="35">
        <v>45504</v>
      </c>
    </row>
    <row r="3" spans="1:16">
      <c r="A3" s="7"/>
      <c r="B3" s="32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</row>
    <row r="4" spans="1:16">
      <c r="A4" s="7" t="s">
        <v>137</v>
      </c>
      <c r="B4" s="7" t="s">
        <v>138</v>
      </c>
      <c r="C4" s="42">
        <f t="shared" ref="C4:I4" si="0">SUM(C5:C28)</f>
        <v>134028148301.28169</v>
      </c>
      <c r="D4" s="42">
        <f t="shared" si="0"/>
        <v>132518017581.1076</v>
      </c>
      <c r="E4" s="42">
        <f t="shared" si="0"/>
        <v>128567326714.38667</v>
      </c>
      <c r="F4" s="42">
        <f t="shared" si="0"/>
        <v>128567326714.38667</v>
      </c>
      <c r="G4" s="42">
        <f t="shared" si="0"/>
        <v>126771718893.11523</v>
      </c>
      <c r="H4" s="42">
        <f t="shared" si="0"/>
        <v>125557547797.14691</v>
      </c>
      <c r="I4" s="42" t="e">
        <f t="shared" si="0"/>
        <v>#REF!</v>
      </c>
      <c r="J4" s="34"/>
      <c r="K4" s="34"/>
      <c r="L4" s="34"/>
      <c r="M4" s="34"/>
      <c r="N4" s="34"/>
      <c r="O4" s="34"/>
      <c r="P4" s="34"/>
    </row>
    <row r="5" spans="1:16">
      <c r="A5" s="33" t="s">
        <v>154</v>
      </c>
      <c r="B5" s="13" t="s">
        <v>155</v>
      </c>
      <c r="C5" s="15">
        <v>0</v>
      </c>
      <c r="D5" s="15">
        <v>0</v>
      </c>
      <c r="E5" s="15">
        <v>0</v>
      </c>
      <c r="F5" s="15">
        <v>0</v>
      </c>
      <c r="G5" s="15">
        <v>0</v>
      </c>
      <c r="H5" s="15">
        <v>0</v>
      </c>
      <c r="I5" s="15" t="e">
        <f>INDEX(#REF!,MATCH('Monthly Bond Details'!B5,#REF!,0))</f>
        <v>#REF!</v>
      </c>
      <c r="J5" s="15"/>
      <c r="K5" s="15"/>
      <c r="L5" s="15"/>
      <c r="M5" s="15"/>
      <c r="N5" s="15"/>
      <c r="O5" s="15"/>
      <c r="P5" s="15"/>
    </row>
    <row r="6" spans="1:16">
      <c r="A6" s="33" t="s">
        <v>159</v>
      </c>
      <c r="B6" s="13" t="s">
        <v>160</v>
      </c>
      <c r="C6" s="15">
        <v>1587397008.7066131</v>
      </c>
      <c r="D6" s="15">
        <v>1587397008.7066131</v>
      </c>
      <c r="E6" s="15">
        <v>1587397008.7066131</v>
      </c>
      <c r="F6" s="15">
        <v>1587397008.7066131</v>
      </c>
      <c r="G6" s="15">
        <v>1587397008.7066131</v>
      </c>
      <c r="H6" s="15">
        <v>1587397008.7066131</v>
      </c>
      <c r="I6" s="15" t="e">
        <f>INDEX(#REF!,MATCH('Monthly Bond Details'!B6,#REF!,0))</f>
        <v>#REF!</v>
      </c>
      <c r="J6" s="15"/>
      <c r="K6" s="15"/>
      <c r="L6" s="15"/>
      <c r="M6" s="15"/>
      <c r="N6" s="15"/>
      <c r="O6" s="15"/>
      <c r="P6" s="15"/>
    </row>
    <row r="7" spans="1:16">
      <c r="A7" s="33" t="s">
        <v>161</v>
      </c>
      <c r="B7" s="13" t="s">
        <v>162</v>
      </c>
      <c r="C7" s="15">
        <v>2135274098.18732</v>
      </c>
      <c r="D7" s="15">
        <v>2135274098.18732</v>
      </c>
      <c r="E7" s="15">
        <v>2135274098.18732</v>
      </c>
      <c r="F7" s="15">
        <v>2135274098.18732</v>
      </c>
      <c r="G7" s="15">
        <v>2135274098.18732</v>
      </c>
      <c r="H7" s="15">
        <v>2135274098.18732</v>
      </c>
      <c r="I7" s="15" t="e">
        <f>INDEX(#REF!,MATCH('Monthly Bond Details'!B7,#REF!,0))</f>
        <v>#REF!</v>
      </c>
      <c r="J7" s="15"/>
      <c r="K7" s="15"/>
      <c r="L7" s="15"/>
      <c r="M7" s="15"/>
      <c r="N7" s="15"/>
      <c r="O7" s="15"/>
      <c r="P7" s="15"/>
    </row>
    <row r="8" spans="1:16">
      <c r="A8" s="33" t="s">
        <v>163</v>
      </c>
      <c r="B8" s="13" t="s">
        <v>164</v>
      </c>
      <c r="C8" s="15">
        <v>1925168090.8039229</v>
      </c>
      <c r="D8" s="15">
        <v>1925168090.8039229</v>
      </c>
      <c r="E8" s="15">
        <v>1925168090.8039229</v>
      </c>
      <c r="F8" s="15">
        <v>1925168090.8039229</v>
      </c>
      <c r="G8" s="15">
        <v>1329904701.3017581</v>
      </c>
      <c r="H8" s="15">
        <v>1329904701.3017581</v>
      </c>
      <c r="I8" s="15" t="e">
        <f>INDEX(#REF!,MATCH('Monthly Bond Details'!B8,#REF!,0))</f>
        <v>#REF!</v>
      </c>
      <c r="J8" s="15"/>
      <c r="K8" s="15"/>
      <c r="L8" s="15"/>
      <c r="M8" s="15"/>
      <c r="N8" s="15"/>
      <c r="O8" s="15"/>
      <c r="P8" s="15"/>
    </row>
    <row r="9" spans="1:16">
      <c r="A9" s="33" t="s">
        <v>165</v>
      </c>
      <c r="B9" s="13" t="s">
        <v>166</v>
      </c>
      <c r="C9" s="15">
        <v>2297000000</v>
      </c>
      <c r="D9" s="15">
        <v>2297000000</v>
      </c>
      <c r="E9" s="15">
        <v>1368775082.303287</v>
      </c>
      <c r="F9" s="15">
        <v>1368775082.303287</v>
      </c>
      <c r="G9" s="15">
        <v>1368775082.303287</v>
      </c>
      <c r="H9" s="15">
        <v>1368775082.303287</v>
      </c>
      <c r="I9" s="15" t="e">
        <f>INDEX(#REF!,MATCH('Monthly Bond Details'!B9,#REF!,0))</f>
        <v>#REF!</v>
      </c>
      <c r="J9" s="15"/>
      <c r="K9" s="15"/>
      <c r="L9" s="15"/>
      <c r="M9" s="15"/>
      <c r="N9" s="15"/>
      <c r="O9" s="15"/>
      <c r="P9" s="15"/>
    </row>
    <row r="10" spans="1:16">
      <c r="A10" s="33" t="s">
        <v>169</v>
      </c>
      <c r="B10" s="13" t="s">
        <v>170</v>
      </c>
      <c r="C10" s="15">
        <v>5150000000</v>
      </c>
      <c r="D10" s="15">
        <v>5150000000</v>
      </c>
      <c r="E10" s="15">
        <v>4275000000</v>
      </c>
      <c r="F10" s="15">
        <v>4275000000</v>
      </c>
      <c r="G10" s="15">
        <v>4275000000</v>
      </c>
      <c r="H10" s="15">
        <v>4275000000</v>
      </c>
      <c r="I10" s="15" t="e">
        <f>INDEX(#REF!,MATCH('Monthly Bond Details'!B10,#REF!,0))</f>
        <v>#REF!</v>
      </c>
      <c r="J10" s="15"/>
      <c r="K10" s="15"/>
      <c r="L10" s="15"/>
      <c r="M10" s="15"/>
      <c r="N10" s="15"/>
      <c r="O10" s="15"/>
      <c r="P10" s="15"/>
    </row>
    <row r="11" spans="1:16">
      <c r="A11" s="33" t="s">
        <v>171</v>
      </c>
      <c r="B11" s="13" t="s">
        <v>172</v>
      </c>
      <c r="C11" s="15">
        <v>7948000000</v>
      </c>
      <c r="D11" s="15">
        <v>7948000000</v>
      </c>
      <c r="E11" s="15">
        <v>6906839111.7395382</v>
      </c>
      <c r="F11" s="15">
        <v>6906839111.7395382</v>
      </c>
      <c r="G11" s="15">
        <v>6906839111.7395382</v>
      </c>
      <c r="H11" s="15">
        <v>6906839111.7395382</v>
      </c>
      <c r="I11" s="15" t="e">
        <f>INDEX(#REF!,MATCH('Monthly Bond Details'!B11,#REF!,0))</f>
        <v>#REF!</v>
      </c>
      <c r="J11" s="15"/>
      <c r="K11" s="15"/>
      <c r="L11" s="15"/>
      <c r="M11" s="15"/>
      <c r="N11" s="15"/>
      <c r="O11" s="15"/>
      <c r="P11" s="15"/>
    </row>
    <row r="12" spans="1:16">
      <c r="A12" s="33" t="s">
        <v>173</v>
      </c>
      <c r="B12" s="13" t="s">
        <v>174</v>
      </c>
      <c r="C12" s="15">
        <v>3261828904.0316982</v>
      </c>
      <c r="D12" s="15">
        <v>3261828904.0316982</v>
      </c>
      <c r="E12" s="15">
        <v>3261828904.0316982</v>
      </c>
      <c r="F12" s="15">
        <v>3261828904.0316982</v>
      </c>
      <c r="G12" s="15">
        <v>3261828904.0316982</v>
      </c>
      <c r="H12" s="15">
        <v>2047657808.0633969</v>
      </c>
      <c r="I12" s="15" t="e">
        <f>INDEX(#REF!,MATCH('Monthly Bond Details'!B12,#REF!,0))</f>
        <v>#REF!</v>
      </c>
      <c r="J12" s="15"/>
      <c r="K12" s="15"/>
      <c r="L12" s="15"/>
      <c r="M12" s="15"/>
      <c r="N12" s="15"/>
      <c r="O12" s="15"/>
      <c r="P12" s="15"/>
    </row>
    <row r="13" spans="1:16">
      <c r="A13" s="33" t="s">
        <v>175</v>
      </c>
      <c r="B13" s="13" t="s">
        <v>176</v>
      </c>
      <c r="C13" s="15">
        <v>7185772224.4987745</v>
      </c>
      <c r="D13" s="15">
        <v>7185772224.4987745</v>
      </c>
      <c r="E13" s="15">
        <v>7185772224.4987745</v>
      </c>
      <c r="F13" s="15">
        <v>7185772224.4987745</v>
      </c>
      <c r="G13" s="15">
        <v>7185772224.4987745</v>
      </c>
      <c r="H13" s="15">
        <v>7185772224.4987745</v>
      </c>
      <c r="I13" s="15" t="e">
        <f>INDEX(#REF!,MATCH('Monthly Bond Details'!B13,#REF!,0))</f>
        <v>#REF!</v>
      </c>
      <c r="J13" s="15"/>
      <c r="K13" s="15"/>
      <c r="L13" s="15"/>
      <c r="M13" s="15"/>
      <c r="N13" s="15"/>
      <c r="O13" s="15"/>
      <c r="P13" s="15"/>
    </row>
    <row r="14" spans="1:16">
      <c r="A14" s="33" t="s">
        <v>180</v>
      </c>
      <c r="B14" s="13" t="s">
        <v>181</v>
      </c>
      <c r="C14" s="15">
        <v>6119056874.2372303</v>
      </c>
      <c r="D14" s="15">
        <v>6119056874.2372303</v>
      </c>
      <c r="E14" s="15">
        <v>6119056874.2372303</v>
      </c>
      <c r="F14" s="15">
        <v>6119056874.2372303</v>
      </c>
      <c r="G14" s="15">
        <v>6119056874.2372303</v>
      </c>
      <c r="H14" s="15">
        <v>6119056874.2372303</v>
      </c>
      <c r="I14" s="15" t="e">
        <f>INDEX(#REF!,MATCH('Monthly Bond Details'!B14,#REF!,0))</f>
        <v>#REF!</v>
      </c>
      <c r="J14" s="15"/>
      <c r="K14" s="15"/>
      <c r="L14" s="15"/>
      <c r="M14" s="15"/>
      <c r="N14" s="15"/>
      <c r="O14" s="15"/>
      <c r="P14" s="15"/>
    </row>
    <row r="15" spans="1:16">
      <c r="A15" s="33" t="s">
        <v>182</v>
      </c>
      <c r="B15" s="13" t="s">
        <v>183</v>
      </c>
      <c r="C15" s="15">
        <v>11535000000</v>
      </c>
      <c r="D15" s="15">
        <v>11535000000</v>
      </c>
      <c r="E15" s="15">
        <v>11535000000</v>
      </c>
      <c r="F15" s="15">
        <v>11535000000</v>
      </c>
      <c r="G15" s="15">
        <v>11535000000</v>
      </c>
      <c r="H15" s="15">
        <v>11535000000</v>
      </c>
      <c r="I15" s="15" t="e">
        <f>INDEX(#REF!,MATCH('Monthly Bond Details'!B15,#REF!,0))</f>
        <v>#REF!</v>
      </c>
      <c r="J15" s="15"/>
      <c r="K15" s="15"/>
      <c r="L15" s="15"/>
      <c r="M15" s="15"/>
      <c r="N15" s="15"/>
      <c r="O15" s="15"/>
      <c r="P15" s="15"/>
    </row>
    <row r="16" spans="1:16">
      <c r="A16" s="33" t="s">
        <v>184</v>
      </c>
      <c r="B16" s="13" t="s">
        <v>185</v>
      </c>
      <c r="C16" s="15">
        <v>13453000000</v>
      </c>
      <c r="D16" s="15">
        <v>13453000000</v>
      </c>
      <c r="E16" s="15">
        <v>13453000000</v>
      </c>
      <c r="F16" s="15">
        <v>13453000000</v>
      </c>
      <c r="G16" s="15">
        <v>13453000000</v>
      </c>
      <c r="H16" s="15">
        <v>13453000000</v>
      </c>
      <c r="I16" s="15" t="e">
        <f>INDEX(#REF!,MATCH('Monthly Bond Details'!B16,#REF!,0))</f>
        <v>#REF!</v>
      </c>
      <c r="J16" s="15"/>
      <c r="K16" s="15"/>
      <c r="L16" s="15"/>
      <c r="M16" s="15"/>
      <c r="N16" s="15"/>
      <c r="O16" s="15"/>
      <c r="P16" s="15"/>
    </row>
    <row r="17" spans="1:16">
      <c r="A17" s="33" t="s">
        <v>186</v>
      </c>
      <c r="B17" s="13" t="s">
        <v>187</v>
      </c>
      <c r="C17" s="15">
        <v>12164000000</v>
      </c>
      <c r="D17" s="15">
        <v>12164000000</v>
      </c>
      <c r="E17" s="15">
        <v>12164000000</v>
      </c>
      <c r="F17" s="15">
        <v>12164000000</v>
      </c>
      <c r="G17" s="15">
        <v>12164000000</v>
      </c>
      <c r="H17" s="15">
        <v>12164000000</v>
      </c>
      <c r="I17" s="15" t="e">
        <f>INDEX(#REF!,MATCH('Monthly Bond Details'!B17,#REF!,0))</f>
        <v>#REF!</v>
      </c>
      <c r="J17" s="15"/>
      <c r="K17" s="15"/>
      <c r="L17" s="15"/>
      <c r="M17" s="15"/>
      <c r="N17" s="15"/>
      <c r="O17" s="15"/>
      <c r="P17" s="15"/>
    </row>
    <row r="18" spans="1:16">
      <c r="A18" s="33" t="s">
        <v>188</v>
      </c>
      <c r="B18" s="13" t="s">
        <v>189</v>
      </c>
      <c r="C18" s="15">
        <v>3847850386.5870938</v>
      </c>
      <c r="D18" s="15">
        <v>3847850386.5870938</v>
      </c>
      <c r="E18" s="15">
        <v>3847850386.5870938</v>
      </c>
      <c r="F18" s="15">
        <v>3847850386.5870938</v>
      </c>
      <c r="G18" s="15">
        <v>3847850386.5870938</v>
      </c>
      <c r="H18" s="15">
        <v>3847850386.5870938</v>
      </c>
      <c r="I18" s="15" t="e">
        <f>INDEX(#REF!,MATCH('Monthly Bond Details'!B18,#REF!,0))</f>
        <v>#REF!</v>
      </c>
      <c r="J18" s="15"/>
      <c r="K18" s="15"/>
      <c r="L18" s="15"/>
      <c r="M18" s="15"/>
      <c r="N18" s="15"/>
      <c r="O18" s="15"/>
      <c r="P18" s="15"/>
    </row>
    <row r="19" spans="1:16">
      <c r="A19" s="33" t="s">
        <v>190</v>
      </c>
      <c r="B19" s="13" t="s">
        <v>191</v>
      </c>
      <c r="C19" s="15">
        <v>5286844431.3353996</v>
      </c>
      <c r="D19" s="15">
        <v>5286844431.3353996</v>
      </c>
      <c r="E19" s="15">
        <v>5286844431.3353996</v>
      </c>
      <c r="F19" s="15">
        <v>5286844431.3353996</v>
      </c>
      <c r="G19" s="15">
        <v>4572688862.6707993</v>
      </c>
      <c r="H19" s="15">
        <v>4572688862.6707993</v>
      </c>
      <c r="I19" s="15" t="e">
        <f>INDEX(#REF!,MATCH('Monthly Bond Details'!B19,#REF!,0))</f>
        <v>#REF!</v>
      </c>
      <c r="J19" s="15"/>
      <c r="K19" s="15"/>
      <c r="L19" s="15"/>
      <c r="M19" s="15"/>
      <c r="N19" s="15"/>
      <c r="O19" s="15"/>
      <c r="P19" s="15"/>
    </row>
    <row r="20" spans="1:16">
      <c r="A20" s="33" t="s">
        <v>194</v>
      </c>
      <c r="B20" s="13" t="s">
        <v>195</v>
      </c>
      <c r="C20" s="15">
        <v>7839000000</v>
      </c>
      <c r="D20" s="15">
        <v>6880912604.6397619</v>
      </c>
      <c r="E20" s="15">
        <v>6880912604.6397619</v>
      </c>
      <c r="F20" s="15">
        <v>6880912604.6397619</v>
      </c>
      <c r="G20" s="15">
        <v>6880912604.6397619</v>
      </c>
      <c r="H20" s="15">
        <v>6880912604.6397619</v>
      </c>
      <c r="I20" s="15" t="e">
        <f>INDEX(#REF!,MATCH('Monthly Bond Details'!B20,#REF!,0))</f>
        <v>#REF!</v>
      </c>
      <c r="J20" s="15"/>
      <c r="K20" s="15"/>
      <c r="L20" s="15"/>
      <c r="M20" s="15"/>
      <c r="N20" s="15"/>
      <c r="O20" s="15"/>
      <c r="P20" s="15"/>
    </row>
    <row r="21" spans="1:16">
      <c r="A21" s="33" t="s">
        <v>196</v>
      </c>
      <c r="B21" s="13" t="s">
        <v>197</v>
      </c>
      <c r="C21" s="15">
        <v>1245995235.161881</v>
      </c>
      <c r="D21" s="15">
        <v>1245995235.161881</v>
      </c>
      <c r="E21" s="15">
        <v>1245995235.161881</v>
      </c>
      <c r="F21" s="15">
        <v>1245995235.161881</v>
      </c>
      <c r="G21" s="15">
        <v>1019733350.494627</v>
      </c>
      <c r="H21" s="15">
        <v>1019733350.494627</v>
      </c>
      <c r="I21" s="15" t="e">
        <f>INDEX(#REF!,MATCH('Monthly Bond Details'!B21,#REF!,0))</f>
        <v>#REF!</v>
      </c>
      <c r="J21" s="15"/>
      <c r="K21" s="15"/>
      <c r="L21" s="15"/>
      <c r="M21" s="15"/>
      <c r="N21" s="15"/>
      <c r="O21" s="15"/>
      <c r="P21" s="15"/>
    </row>
    <row r="22" spans="1:16">
      <c r="A22" s="33" t="s">
        <v>198</v>
      </c>
      <c r="B22" s="13" t="s">
        <v>199</v>
      </c>
      <c r="C22" s="15">
        <v>1245995235.3699601</v>
      </c>
      <c r="D22" s="15">
        <v>1245995235.3699601</v>
      </c>
      <c r="E22" s="15">
        <v>1245995235.3699601</v>
      </c>
      <c r="F22" s="15">
        <v>1245995235.3699601</v>
      </c>
      <c r="G22" s="15">
        <v>1019735956.199651</v>
      </c>
      <c r="H22" s="15">
        <v>1019735956.199651</v>
      </c>
      <c r="I22" s="15" t="e">
        <f>INDEX(#REF!,MATCH('Monthly Bond Details'!B22,#REF!,0))</f>
        <v>#REF!</v>
      </c>
      <c r="J22" s="15"/>
      <c r="K22" s="15"/>
      <c r="L22" s="15"/>
      <c r="M22" s="15"/>
      <c r="N22" s="15"/>
      <c r="O22" s="15"/>
      <c r="P22" s="15"/>
    </row>
    <row r="23" spans="1:16">
      <c r="A23" s="33" t="s">
        <v>200</v>
      </c>
      <c r="B23" s="13" t="s">
        <v>201</v>
      </c>
      <c r="C23" s="15">
        <v>3552000000</v>
      </c>
      <c r="D23" s="15">
        <v>3240062708</v>
      </c>
      <c r="E23" s="15">
        <v>3240062708</v>
      </c>
      <c r="F23" s="15">
        <v>3240062708</v>
      </c>
      <c r="G23" s="15">
        <v>3240062708</v>
      </c>
      <c r="H23" s="15">
        <v>3240062708</v>
      </c>
      <c r="I23" s="15" t="e">
        <f>INDEX(#REF!,MATCH('Monthly Bond Details'!B23,#REF!,0))</f>
        <v>#REF!</v>
      </c>
      <c r="J23" s="15"/>
      <c r="K23" s="15"/>
      <c r="L23" s="15"/>
      <c r="M23" s="15"/>
      <c r="N23" s="15"/>
      <c r="O23" s="15"/>
      <c r="P23" s="15"/>
    </row>
    <row r="24" spans="1:16">
      <c r="A24" s="33" t="s">
        <v>202</v>
      </c>
      <c r="B24" s="13" t="s">
        <v>203</v>
      </c>
      <c r="C24" s="15">
        <v>12229000000</v>
      </c>
      <c r="D24" s="15">
        <v>12229000000</v>
      </c>
      <c r="E24" s="15">
        <v>11122694939.236231</v>
      </c>
      <c r="F24" s="15">
        <v>11122694939.236231</v>
      </c>
      <c r="G24" s="15">
        <v>11122694939.236231</v>
      </c>
      <c r="H24" s="15">
        <v>11122694939.236231</v>
      </c>
      <c r="I24" s="15" t="e">
        <f>INDEX(#REF!,MATCH('Monthly Bond Details'!B24,#REF!,0))</f>
        <v>#REF!</v>
      </c>
      <c r="J24" s="15"/>
      <c r="K24" s="15"/>
      <c r="L24" s="15"/>
      <c r="M24" s="15"/>
      <c r="N24" s="15"/>
      <c r="O24" s="15"/>
      <c r="P24" s="15"/>
    </row>
    <row r="25" spans="1:16">
      <c r="A25" s="33" t="s">
        <v>204</v>
      </c>
      <c r="B25" s="13" t="s">
        <v>205</v>
      </c>
      <c r="C25" s="15">
        <v>6888815352.2586212</v>
      </c>
      <c r="D25" s="15">
        <v>6890712705.3542538</v>
      </c>
      <c r="E25" s="15">
        <v>6890712705.3542538</v>
      </c>
      <c r="F25" s="15">
        <v>6890712705.3542538</v>
      </c>
      <c r="G25" s="15">
        <v>6890712705.3542538</v>
      </c>
      <c r="H25" s="15">
        <v>6890712705.3542538</v>
      </c>
      <c r="I25" s="15" t="e">
        <f>INDEX(#REF!,MATCH('Monthly Bond Details'!B25,#REF!,0))</f>
        <v>#REF!</v>
      </c>
      <c r="J25" s="15"/>
      <c r="K25" s="15"/>
      <c r="L25" s="15"/>
      <c r="M25" s="15"/>
      <c r="N25" s="15"/>
      <c r="O25" s="15"/>
      <c r="P25" s="15"/>
    </row>
    <row r="26" spans="1:16">
      <c r="A26" s="33" t="s">
        <v>206</v>
      </c>
      <c r="B26" s="13" t="s">
        <v>207</v>
      </c>
      <c r="C26" s="15">
        <v>13753876167.753059</v>
      </c>
      <c r="D26" s="15">
        <v>13757664331.351</v>
      </c>
      <c r="E26" s="15">
        <v>13757664331.351</v>
      </c>
      <c r="F26" s="15">
        <v>13757664331.351</v>
      </c>
      <c r="G26" s="15">
        <v>13757664331.351</v>
      </c>
      <c r="H26" s="15">
        <v>13757664331.351</v>
      </c>
      <c r="I26" s="15" t="e">
        <f>INDEX(#REF!,MATCH('Monthly Bond Details'!B26,#REF!,0))</f>
        <v>#REF!</v>
      </c>
      <c r="J26" s="15"/>
      <c r="K26" s="15"/>
      <c r="L26" s="15"/>
      <c r="M26" s="15"/>
      <c r="N26" s="15"/>
      <c r="O26" s="15"/>
      <c r="P26" s="15"/>
    </row>
    <row r="27" spans="1:16">
      <c r="A27" s="33" t="s">
        <v>208</v>
      </c>
      <c r="B27" s="13" t="s">
        <v>209</v>
      </c>
      <c r="C27" s="15">
        <v>3377000000</v>
      </c>
      <c r="D27" s="15">
        <v>3057775363.3526521</v>
      </c>
      <c r="E27" s="15">
        <v>3057775363.3526521</v>
      </c>
      <c r="F27" s="15">
        <v>3057775363.3526521</v>
      </c>
      <c r="G27" s="15">
        <v>3057775363.3526521</v>
      </c>
      <c r="H27" s="15">
        <v>3057775363.3526521</v>
      </c>
      <c r="I27" s="15" t="e">
        <f>INDEX(#REF!,MATCH('Monthly Bond Details'!B27,#REF!,0))</f>
        <v>#REF!</v>
      </c>
      <c r="J27" s="15"/>
      <c r="K27" s="15"/>
      <c r="L27" s="15"/>
      <c r="M27" s="15"/>
      <c r="N27" s="15"/>
      <c r="O27" s="15"/>
      <c r="P27" s="15"/>
    </row>
    <row r="28" spans="1:16">
      <c r="A28" s="33" t="s">
        <v>210</v>
      </c>
      <c r="B28" s="13" t="s">
        <v>211</v>
      </c>
      <c r="C28" s="15">
        <v>274292.35011506081</v>
      </c>
      <c r="D28" s="15">
        <v>73707379.490051448</v>
      </c>
      <c r="E28" s="15">
        <v>73707379.490051448</v>
      </c>
      <c r="F28" s="15">
        <v>73707379.490051448</v>
      </c>
      <c r="G28" s="15">
        <v>40039680.222951971</v>
      </c>
      <c r="H28" s="15">
        <v>40039680.222951971</v>
      </c>
      <c r="I28" s="15" t="e">
        <f>INDEX(#REF!,MATCH('Monthly Bond Details'!B28,#REF!,0))</f>
        <v>#REF!</v>
      </c>
      <c r="J28" s="15"/>
      <c r="K28" s="15"/>
      <c r="L28" s="15"/>
      <c r="M28" s="15"/>
      <c r="N28" s="15"/>
      <c r="O28" s="15"/>
      <c r="P28" s="15"/>
    </row>
    <row r="32" spans="1:16">
      <c r="D32" s="36"/>
      <c r="E32" s="36"/>
      <c r="F32" s="36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57"/>
  <sheetViews>
    <sheetView workbookViewId="0"/>
  </sheetViews>
  <sheetFormatPr baseColWidth="10" defaultColWidth="8.81640625" defaultRowHeight="14.5"/>
  <cols>
    <col min="1" max="1" width="16.81640625" customWidth="1"/>
    <col min="2" max="15" width="18.81640625" customWidth="1"/>
  </cols>
  <sheetData>
    <row r="1" spans="1:15">
      <c r="A1" s="40" t="s">
        <v>143</v>
      </c>
    </row>
    <row r="2" spans="1:15">
      <c r="A2" s="20"/>
      <c r="B2" s="35">
        <v>45107</v>
      </c>
      <c r="C2" s="35">
        <v>45138</v>
      </c>
      <c r="D2" s="35">
        <v>45169</v>
      </c>
      <c r="E2" s="35">
        <v>45199</v>
      </c>
      <c r="F2" s="35">
        <v>45230</v>
      </c>
      <c r="G2" s="35">
        <v>45260</v>
      </c>
      <c r="H2" s="35">
        <v>45291</v>
      </c>
      <c r="I2" s="35">
        <v>45322</v>
      </c>
      <c r="J2" s="35">
        <v>45351</v>
      </c>
      <c r="K2" s="35">
        <v>45382</v>
      </c>
      <c r="L2" s="35">
        <v>45412</v>
      </c>
      <c r="M2" s="35">
        <v>45443</v>
      </c>
      <c r="N2" s="35">
        <v>45473</v>
      </c>
      <c r="O2" s="35">
        <v>45504</v>
      </c>
    </row>
    <row r="3" spans="1:15">
      <c r="A3" s="32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</row>
    <row r="4" spans="1:15">
      <c r="A4" s="7" t="s">
        <v>138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</row>
    <row r="5" spans="1:15">
      <c r="A5" s="13" t="s">
        <v>155</v>
      </c>
      <c r="B5" s="41">
        <f>IFERROR(+'Monthly Bond Details'!C5/'Monthly Loan Details'!B5,0)</f>
        <v>0</v>
      </c>
      <c r="C5" s="41">
        <f>IFERROR(+'Monthly Bond Details'!D5/'Monthly Loan Details'!C5,0)</f>
        <v>0</v>
      </c>
      <c r="D5" s="41">
        <f>IFERROR(+'Monthly Bond Details'!E5/'Monthly Loan Details'!D5,0)</f>
        <v>0</v>
      </c>
      <c r="E5" s="41">
        <f>IFERROR(+'Monthly Bond Details'!F5/'Monthly Loan Details'!E5,0)</f>
        <v>0</v>
      </c>
      <c r="F5" s="41">
        <f>IFERROR(+'Monthly Bond Details'!G5/'Monthly Loan Details'!F5,0)</f>
        <v>0</v>
      </c>
      <c r="G5" s="41">
        <f>IFERROR(+'Monthly Bond Details'!H5/'Monthly Loan Details'!G5,0)</f>
        <v>0</v>
      </c>
      <c r="H5" s="91">
        <f>IFERROR(+'Monthly Bond Details'!I5/'Monthly Loan Details'!H5,0)</f>
        <v>0</v>
      </c>
      <c r="I5" s="15"/>
      <c r="J5" s="15"/>
      <c r="K5" s="15"/>
      <c r="L5" s="15"/>
      <c r="M5" s="15"/>
      <c r="N5" s="15"/>
      <c r="O5" s="15"/>
    </row>
    <row r="6" spans="1:15">
      <c r="A6" s="13" t="s">
        <v>160</v>
      </c>
      <c r="B6" s="41">
        <f>IFERROR(+'Monthly Bond Details'!C6/'Monthly Loan Details'!B6,0)</f>
        <v>0.99705788460895772</v>
      </c>
      <c r="C6" s="41">
        <f>IFERROR(+'Monthly Bond Details'!D6/'Monthly Loan Details'!C6,0)</f>
        <v>0.99705788460895772</v>
      </c>
      <c r="D6" s="41">
        <f>IFERROR(+'Monthly Bond Details'!E6/'Monthly Loan Details'!D6,0)</f>
        <v>0.99705788460895772</v>
      </c>
      <c r="E6" s="41">
        <f>IFERROR(+'Monthly Bond Details'!F6/'Monthly Loan Details'!E6,0)</f>
        <v>0.99705788460895772</v>
      </c>
      <c r="F6" s="41">
        <f>IFERROR(+'Monthly Bond Details'!G6/'Monthly Loan Details'!F6,0)</f>
        <v>0.99705788460895772</v>
      </c>
      <c r="G6" s="41">
        <f>IFERROR(+'Monthly Bond Details'!H6/'Monthly Loan Details'!G6,0)</f>
        <v>0.99705788460895772</v>
      </c>
      <c r="H6" s="91">
        <f>IFERROR(+'Monthly Bond Details'!I6/'Monthly Loan Details'!H6,0)</f>
        <v>0</v>
      </c>
      <c r="I6" s="15"/>
      <c r="J6" s="15"/>
      <c r="K6" s="15"/>
      <c r="L6" s="15"/>
      <c r="M6" s="15"/>
      <c r="N6" s="15"/>
      <c r="O6" s="15"/>
    </row>
    <row r="7" spans="1:15">
      <c r="A7" s="13" t="s">
        <v>162</v>
      </c>
      <c r="B7" s="41">
        <f>IFERROR(+'Monthly Bond Details'!C7/'Monthly Loan Details'!B7,0)</f>
        <v>0.99993375068778179</v>
      </c>
      <c r="C7" s="41">
        <f>IFERROR(+'Monthly Bond Details'!D7/'Monthly Loan Details'!C7,0)</f>
        <v>0.99993375068778179</v>
      </c>
      <c r="D7" s="41">
        <f>IFERROR(+'Monthly Bond Details'!E7/'Monthly Loan Details'!D7,0)</f>
        <v>0.99993375068778179</v>
      </c>
      <c r="E7" s="41">
        <f>IFERROR(+'Monthly Bond Details'!F7/'Monthly Loan Details'!E7,0)</f>
        <v>0.99993375068778179</v>
      </c>
      <c r="F7" s="41">
        <f>IFERROR(+'Monthly Bond Details'!G7/'Monthly Loan Details'!F7,0)</f>
        <v>0.99993375068778179</v>
      </c>
      <c r="G7" s="41">
        <f>IFERROR(+'Monthly Bond Details'!H7/'Monthly Loan Details'!G7,0)</f>
        <v>0.99993375068778179</v>
      </c>
      <c r="H7" s="91">
        <f>IFERROR(+'Monthly Bond Details'!I7/'Monthly Loan Details'!H7,0)</f>
        <v>0</v>
      </c>
      <c r="I7" s="15"/>
      <c r="J7" s="15"/>
      <c r="K7" s="15"/>
      <c r="L7" s="15"/>
      <c r="M7" s="15"/>
      <c r="N7" s="15"/>
      <c r="O7" s="15"/>
    </row>
    <row r="8" spans="1:15">
      <c r="A8" s="13" t="s">
        <v>164</v>
      </c>
      <c r="B8" s="41">
        <f>IFERROR(+'Monthly Bond Details'!C8/'Monthly Loan Details'!B8,0)</f>
        <v>0.85548586949209304</v>
      </c>
      <c r="C8" s="41">
        <f>IFERROR(+'Monthly Bond Details'!D8/'Monthly Loan Details'!C8,0)</f>
        <v>0.84925237535338982</v>
      </c>
      <c r="D8" s="41">
        <f>IFERROR(+'Monthly Bond Details'!E8/'Monthly Loan Details'!D8,0)</f>
        <v>0.84925237535338982</v>
      </c>
      <c r="E8" s="41">
        <f>IFERROR(+'Monthly Bond Details'!F8/'Monthly Loan Details'!E8,0)</f>
        <v>0.84925237535338982</v>
      </c>
      <c r="F8" s="41">
        <f>IFERROR(+'Monthly Bond Details'!G8/'Monthly Loan Details'!F8,0)</f>
        <v>0.82450208461757424</v>
      </c>
      <c r="G8" s="41">
        <f>IFERROR(+'Monthly Bond Details'!H8/'Monthly Loan Details'!G8,0)</f>
        <v>0.82450208461757424</v>
      </c>
      <c r="H8" s="91">
        <f>IFERROR(+'Monthly Bond Details'!I8/'Monthly Loan Details'!H8,0)</f>
        <v>0</v>
      </c>
      <c r="I8" s="15"/>
      <c r="J8" s="15"/>
      <c r="K8" s="15"/>
      <c r="L8" s="15"/>
      <c r="M8" s="15"/>
      <c r="N8" s="15"/>
      <c r="O8" s="15"/>
    </row>
    <row r="9" spans="1:15">
      <c r="A9" s="13" t="s">
        <v>166</v>
      </c>
      <c r="B9" s="41">
        <f>IFERROR(+'Monthly Bond Details'!C9/'Monthly Loan Details'!B9,0)</f>
        <v>0.99970373472990137</v>
      </c>
      <c r="C9" s="41">
        <f>IFERROR(+'Monthly Bond Details'!D9/'Monthly Loan Details'!C9,0)</f>
        <v>0.99970373472990137</v>
      </c>
      <c r="D9" s="41">
        <f>IFERROR(+'Monthly Bond Details'!E9/'Monthly Loan Details'!D9,0)</f>
        <v>0.99970373472990171</v>
      </c>
      <c r="E9" s="41">
        <f>IFERROR(+'Monthly Bond Details'!F9/'Monthly Loan Details'!E9,0)</f>
        <v>0.99970373472990171</v>
      </c>
      <c r="F9" s="41">
        <f>IFERROR(+'Monthly Bond Details'!G9/'Monthly Loan Details'!F9,0)</f>
        <v>0.99970373472990171</v>
      </c>
      <c r="G9" s="41">
        <f>IFERROR(+'Monthly Bond Details'!H9/'Monthly Loan Details'!G9,0)</f>
        <v>0.99970373472990171</v>
      </c>
      <c r="H9" s="91">
        <f>IFERROR(+'Monthly Bond Details'!I9/'Monthly Loan Details'!H9,0)</f>
        <v>0</v>
      </c>
      <c r="I9" s="15"/>
      <c r="J9" s="15"/>
      <c r="K9" s="15"/>
      <c r="L9" s="15"/>
      <c r="M9" s="15"/>
      <c r="N9" s="15"/>
      <c r="O9" s="15"/>
    </row>
    <row r="10" spans="1:15">
      <c r="A10" s="13" t="s">
        <v>170</v>
      </c>
      <c r="B10" s="41">
        <f>IFERROR(+'Monthly Bond Details'!C10/'Monthly Loan Details'!B10,0)</f>
        <v>1</v>
      </c>
      <c r="C10" s="41">
        <f>IFERROR(+'Monthly Bond Details'!D10/'Monthly Loan Details'!C10,0)</f>
        <v>1</v>
      </c>
      <c r="D10" s="41">
        <f>IFERROR(+'Monthly Bond Details'!E10/'Monthly Loan Details'!D10,0)</f>
        <v>1</v>
      </c>
      <c r="E10" s="41">
        <f>IFERROR(+'Monthly Bond Details'!F10/'Monthly Loan Details'!E10,0)</f>
        <v>1</v>
      </c>
      <c r="F10" s="41">
        <f>IFERROR(+'Monthly Bond Details'!G10/'Monthly Loan Details'!F10,0)</f>
        <v>1</v>
      </c>
      <c r="G10" s="41">
        <f>IFERROR(+'Monthly Bond Details'!H10/'Monthly Loan Details'!G10,0)</f>
        <v>1</v>
      </c>
      <c r="H10" s="91">
        <f>IFERROR(+'Monthly Bond Details'!I10/'Monthly Loan Details'!H10,0)</f>
        <v>0</v>
      </c>
      <c r="I10" s="15"/>
      <c r="J10" s="15"/>
      <c r="K10" s="15"/>
      <c r="L10" s="15"/>
      <c r="M10" s="15"/>
      <c r="N10" s="15"/>
      <c r="O10" s="15"/>
    </row>
    <row r="11" spans="1:15">
      <c r="A11" s="13" t="s">
        <v>172</v>
      </c>
      <c r="B11" s="41">
        <f>IFERROR(+'Monthly Bond Details'!C11/'Monthly Loan Details'!B11,0)</f>
        <v>0.99991441849744245</v>
      </c>
      <c r="C11" s="41">
        <f>IFERROR(+'Monthly Bond Details'!D11/'Monthly Loan Details'!C11,0)</f>
        <v>0.99991441849744245</v>
      </c>
      <c r="D11" s="41">
        <f>IFERROR(+'Monthly Bond Details'!E11/'Monthly Loan Details'!D11,0)</f>
        <v>0.99991441849744256</v>
      </c>
      <c r="E11" s="41">
        <f>IFERROR(+'Monthly Bond Details'!F11/'Monthly Loan Details'!E11,0)</f>
        <v>0.99991441849744256</v>
      </c>
      <c r="F11" s="41">
        <f>IFERROR(+'Monthly Bond Details'!G11/'Monthly Loan Details'!F11,0)</f>
        <v>0.99991441849744256</v>
      </c>
      <c r="G11" s="41">
        <f>IFERROR(+'Monthly Bond Details'!H11/'Monthly Loan Details'!G11,0)</f>
        <v>0.99991441849744256</v>
      </c>
      <c r="H11" s="91">
        <f>IFERROR(+'Monthly Bond Details'!I11/'Monthly Loan Details'!H11,0)</f>
        <v>0</v>
      </c>
      <c r="I11" s="15"/>
      <c r="J11" s="15"/>
      <c r="K11" s="15"/>
      <c r="L11" s="15"/>
      <c r="M11" s="15"/>
      <c r="N11" s="15"/>
      <c r="O11" s="15"/>
    </row>
    <row r="12" spans="1:15">
      <c r="A12" s="13" t="s">
        <v>174</v>
      </c>
      <c r="B12" s="41">
        <f>IFERROR(+'Monthly Bond Details'!C12/'Monthly Loan Details'!B12,0)</f>
        <v>0.99993501829796294</v>
      </c>
      <c r="C12" s="41">
        <f>IFERROR(+'Monthly Bond Details'!D12/'Monthly Loan Details'!C12,0)</f>
        <v>0.99993501829796294</v>
      </c>
      <c r="D12" s="41">
        <f>IFERROR(+'Monthly Bond Details'!E12/'Monthly Loan Details'!D12,0)</f>
        <v>0.99993501829796294</v>
      </c>
      <c r="E12" s="41">
        <f>IFERROR(+'Monthly Bond Details'!F12/'Monthly Loan Details'!E12,0)</f>
        <v>0.99993501829796294</v>
      </c>
      <c r="F12" s="41">
        <f>IFERROR(+'Monthly Bond Details'!G12/'Monthly Loan Details'!F12,0)</f>
        <v>0.99993501829796294</v>
      </c>
      <c r="G12" s="41">
        <f>IFERROR(+'Monthly Bond Details'!H12/'Monthly Loan Details'!G12,0)</f>
        <v>0.99993501829796316</v>
      </c>
      <c r="H12" s="91">
        <f>IFERROR(+'Monthly Bond Details'!I12/'Monthly Loan Details'!H12,0)</f>
        <v>0</v>
      </c>
      <c r="I12" s="15"/>
      <c r="J12" s="15"/>
      <c r="K12" s="15"/>
      <c r="L12" s="15"/>
      <c r="M12" s="15"/>
      <c r="N12" s="15"/>
      <c r="O12" s="15"/>
    </row>
    <row r="13" spans="1:15">
      <c r="A13" s="13" t="s">
        <v>176</v>
      </c>
      <c r="B13" s="41">
        <f>IFERROR(+'Monthly Bond Details'!C13/'Monthly Loan Details'!B13,0)</f>
        <v>0.99997332751679435</v>
      </c>
      <c r="C13" s="41">
        <f>IFERROR(+'Monthly Bond Details'!D13/'Monthly Loan Details'!C13,0)</f>
        <v>0.99587073301935214</v>
      </c>
      <c r="D13" s="41">
        <f>IFERROR(+'Monthly Bond Details'!E13/'Monthly Loan Details'!D13,0)</f>
        <v>0.99587073301935214</v>
      </c>
      <c r="E13" s="41">
        <f>IFERROR(+'Monthly Bond Details'!F13/'Monthly Loan Details'!E13,0)</f>
        <v>0.99587073301935214</v>
      </c>
      <c r="F13" s="41">
        <f>IFERROR(+'Monthly Bond Details'!G13/'Monthly Loan Details'!F13,0)</f>
        <v>0.99587073301935214</v>
      </c>
      <c r="G13" s="41">
        <f>IFERROR(+'Monthly Bond Details'!H13/'Monthly Loan Details'!G13,0)</f>
        <v>0.99587073301935214</v>
      </c>
      <c r="H13" s="91">
        <f>IFERROR(+'Monthly Bond Details'!I13/'Monthly Loan Details'!H13,0)</f>
        <v>0</v>
      </c>
      <c r="I13" s="15"/>
      <c r="J13" s="15"/>
      <c r="K13" s="15"/>
      <c r="L13" s="15"/>
      <c r="M13" s="15"/>
      <c r="N13" s="15"/>
      <c r="O13" s="15"/>
    </row>
    <row r="14" spans="1:15">
      <c r="A14" s="13" t="s">
        <v>181</v>
      </c>
      <c r="B14" s="41">
        <f>IFERROR(+'Monthly Bond Details'!C14/'Monthly Loan Details'!B14,0)</f>
        <v>0.91416608437209679</v>
      </c>
      <c r="C14" s="41">
        <f>IFERROR(+'Monthly Bond Details'!D14/'Monthly Loan Details'!C14,0)</f>
        <v>0.91416608437209679</v>
      </c>
      <c r="D14" s="41">
        <f>IFERROR(+'Monthly Bond Details'!E14/'Monthly Loan Details'!D14,0)</f>
        <v>0.91416608437209679</v>
      </c>
      <c r="E14" s="41">
        <f>IFERROR(+'Monthly Bond Details'!F14/'Monthly Loan Details'!E14,0)</f>
        <v>0.91416608437209679</v>
      </c>
      <c r="F14" s="41">
        <f>IFERROR(+'Monthly Bond Details'!G14/'Monthly Loan Details'!F14,0)</f>
        <v>0.91416608437209679</v>
      </c>
      <c r="G14" s="41">
        <f>IFERROR(+'Monthly Bond Details'!H14/'Monthly Loan Details'!G14,0)</f>
        <v>0.91416608437209679</v>
      </c>
      <c r="H14" s="91">
        <f>IFERROR(+'Monthly Bond Details'!I14/'Monthly Loan Details'!H14,0)</f>
        <v>0</v>
      </c>
      <c r="I14" s="15"/>
      <c r="J14" s="15"/>
      <c r="K14" s="15"/>
      <c r="L14" s="15"/>
      <c r="M14" s="15"/>
      <c r="N14" s="15"/>
      <c r="O14" s="15"/>
    </row>
    <row r="15" spans="1:15">
      <c r="A15" s="13" t="s">
        <v>183</v>
      </c>
      <c r="B15" s="41">
        <f>IFERROR(+'Monthly Bond Details'!C15/'Monthly Loan Details'!B15,0)</f>
        <v>0.99991739017995263</v>
      </c>
      <c r="C15" s="41">
        <f>IFERROR(+'Monthly Bond Details'!D15/'Monthly Loan Details'!C15,0)</f>
        <v>0.99991739017995263</v>
      </c>
      <c r="D15" s="41">
        <f>IFERROR(+'Monthly Bond Details'!E15/'Monthly Loan Details'!D15,0)</f>
        <v>0.99991739017995263</v>
      </c>
      <c r="E15" s="41">
        <f>IFERROR(+'Monthly Bond Details'!F15/'Monthly Loan Details'!E15,0)</f>
        <v>0.99991739017995263</v>
      </c>
      <c r="F15" s="41">
        <f>IFERROR(+'Monthly Bond Details'!G15/'Monthly Loan Details'!F15,0)</f>
        <v>0.99991739017995263</v>
      </c>
      <c r="G15" s="41">
        <f>IFERROR(+'Monthly Bond Details'!H15/'Monthly Loan Details'!G15,0)</f>
        <v>0.99991739017995263</v>
      </c>
      <c r="H15" s="91">
        <f>IFERROR(+'Monthly Bond Details'!I15/'Monthly Loan Details'!H15,0)</f>
        <v>0</v>
      </c>
      <c r="I15" s="15"/>
      <c r="J15" s="15"/>
      <c r="K15" s="15"/>
      <c r="L15" s="15"/>
      <c r="M15" s="15"/>
      <c r="N15" s="15"/>
      <c r="O15" s="15"/>
    </row>
    <row r="16" spans="1:15">
      <c r="A16" s="13" t="s">
        <v>185</v>
      </c>
      <c r="B16" s="41">
        <f>IFERROR(+'Monthly Bond Details'!C16/'Monthly Loan Details'!B16,0)</f>
        <v>0.99012444287172152</v>
      </c>
      <c r="C16" s="41">
        <f>IFERROR(+'Monthly Bond Details'!D16/'Monthly Loan Details'!C16,0)</f>
        <v>0.99012444287172152</v>
      </c>
      <c r="D16" s="41">
        <f>IFERROR(+'Monthly Bond Details'!E16/'Monthly Loan Details'!D16,0)</f>
        <v>0.99012444287172152</v>
      </c>
      <c r="E16" s="41">
        <f>IFERROR(+'Monthly Bond Details'!F16/'Monthly Loan Details'!E16,0)</f>
        <v>0.99012444287172152</v>
      </c>
      <c r="F16" s="41">
        <f>IFERROR(+'Monthly Bond Details'!G16/'Monthly Loan Details'!F16,0)</f>
        <v>0.99012444287172152</v>
      </c>
      <c r="G16" s="41">
        <f>IFERROR(+'Monthly Bond Details'!H16/'Monthly Loan Details'!G16,0)</f>
        <v>0.99012444287172152</v>
      </c>
      <c r="H16" s="91">
        <f>IFERROR(+'Monthly Bond Details'!I16/'Monthly Loan Details'!H16,0)</f>
        <v>0</v>
      </c>
      <c r="I16" s="15"/>
      <c r="J16" s="15"/>
      <c r="K16" s="15"/>
      <c r="L16" s="15"/>
      <c r="M16" s="15"/>
      <c r="N16" s="15"/>
      <c r="O16" s="15"/>
    </row>
    <row r="17" spans="1:15">
      <c r="A17" s="13" t="s">
        <v>187</v>
      </c>
      <c r="B17" s="41">
        <f>IFERROR(+'Monthly Bond Details'!C17/'Monthly Loan Details'!B17,0)</f>
        <v>0.99993864483670281</v>
      </c>
      <c r="C17" s="41">
        <f>IFERROR(+'Monthly Bond Details'!D17/'Monthly Loan Details'!C17,0)</f>
        <v>0.99993864483670281</v>
      </c>
      <c r="D17" s="41">
        <f>IFERROR(+'Monthly Bond Details'!E17/'Monthly Loan Details'!D17,0)</f>
        <v>0.99993864483670281</v>
      </c>
      <c r="E17" s="41">
        <f>IFERROR(+'Monthly Bond Details'!F17/'Monthly Loan Details'!E17,0)</f>
        <v>0.99993864483670281</v>
      </c>
      <c r="F17" s="41">
        <f>IFERROR(+'Monthly Bond Details'!G17/'Monthly Loan Details'!F17,0)</f>
        <v>0.99993864483670281</v>
      </c>
      <c r="G17" s="41">
        <f>IFERROR(+'Monthly Bond Details'!H17/'Monthly Loan Details'!G17,0)</f>
        <v>0.99993864483670281</v>
      </c>
      <c r="H17" s="91">
        <f>IFERROR(+'Monthly Bond Details'!I17/'Monthly Loan Details'!H17,0)</f>
        <v>0</v>
      </c>
      <c r="I17" s="15"/>
      <c r="J17" s="15"/>
      <c r="K17" s="15"/>
      <c r="L17" s="15"/>
      <c r="M17" s="15"/>
      <c r="N17" s="15"/>
      <c r="O17" s="15"/>
    </row>
    <row r="18" spans="1:15">
      <c r="A18" s="13" t="s">
        <v>189</v>
      </c>
      <c r="B18" s="41">
        <f>IFERROR(+'Monthly Bond Details'!C18/'Monthly Loan Details'!B18,0)</f>
        <v>1.0004190851902137</v>
      </c>
      <c r="C18" s="41">
        <f>IFERROR(+'Monthly Bond Details'!D18/'Monthly Loan Details'!C18,0)</f>
        <v>1.0004190851902137</v>
      </c>
      <c r="D18" s="41">
        <f>IFERROR(+'Monthly Bond Details'!E18/'Monthly Loan Details'!D18,0)</f>
        <v>1.0004190851902137</v>
      </c>
      <c r="E18" s="41">
        <f>IFERROR(+'Monthly Bond Details'!F18/'Monthly Loan Details'!E18,0)</f>
        <v>1.0004190851902137</v>
      </c>
      <c r="F18" s="41">
        <f>IFERROR(+'Monthly Bond Details'!G18/'Monthly Loan Details'!F18,0)</f>
        <v>1.0004190851902137</v>
      </c>
      <c r="G18" s="41">
        <f>IFERROR(+'Monthly Bond Details'!H18/'Monthly Loan Details'!G18,0)</f>
        <v>1.0004190851902137</v>
      </c>
      <c r="H18" s="91">
        <f>IFERROR(+'Monthly Bond Details'!I18/'Monthly Loan Details'!H18,0)</f>
        <v>0</v>
      </c>
      <c r="I18" s="15"/>
      <c r="J18" s="15"/>
      <c r="K18" s="15"/>
      <c r="L18" s="15"/>
      <c r="M18" s="15"/>
      <c r="N18" s="15"/>
      <c r="O18" s="15"/>
    </row>
    <row r="19" spans="1:15">
      <c r="A19" s="13" t="s">
        <v>191</v>
      </c>
      <c r="B19" s="41">
        <f>IFERROR(+'Monthly Bond Details'!C19/'Monthly Loan Details'!B19,0)</f>
        <v>0.99986778933081721</v>
      </c>
      <c r="C19" s="41">
        <f>IFERROR(+'Monthly Bond Details'!D19/'Monthly Loan Details'!C19,0)</f>
        <v>0.99986778951991595</v>
      </c>
      <c r="D19" s="41">
        <f>IFERROR(+'Monthly Bond Details'!E19/'Monthly Loan Details'!D19,0)</f>
        <v>0.99986778951991595</v>
      </c>
      <c r="E19" s="41">
        <f>IFERROR(+'Monthly Bond Details'!F19/'Monthly Loan Details'!E19,0)</f>
        <v>0.99986778951991595</v>
      </c>
      <c r="F19" s="41">
        <f>IFERROR(+'Monthly Bond Details'!G19/'Monthly Loan Details'!F19,0)</f>
        <v>0.99986778951991584</v>
      </c>
      <c r="G19" s="41">
        <f>IFERROR(+'Monthly Bond Details'!H19/'Monthly Loan Details'!G19,0)</f>
        <v>0.99986778951991584</v>
      </c>
      <c r="H19" s="91">
        <f>IFERROR(+'Monthly Bond Details'!I19/'Monthly Loan Details'!H19,0)</f>
        <v>0</v>
      </c>
      <c r="I19" s="15"/>
      <c r="J19" s="15"/>
      <c r="K19" s="15"/>
      <c r="L19" s="15"/>
      <c r="M19" s="15"/>
      <c r="N19" s="15"/>
      <c r="O19" s="15"/>
    </row>
    <row r="20" spans="1:15">
      <c r="A20" s="13" t="s">
        <v>195</v>
      </c>
      <c r="B20" s="41">
        <f>IFERROR(+'Monthly Bond Details'!C20/'Monthly Loan Details'!B20,0)</f>
        <v>0.948289279220762</v>
      </c>
      <c r="C20" s="41">
        <f>IFERROR(+'Monthly Bond Details'!D20/'Monthly Loan Details'!C20,0)</f>
        <v>0.89494822697050025</v>
      </c>
      <c r="D20" s="41">
        <f>IFERROR(+'Monthly Bond Details'!E20/'Monthly Loan Details'!D20,0)</f>
        <v>0.89494822697050025</v>
      </c>
      <c r="E20" s="41">
        <f>IFERROR(+'Monthly Bond Details'!F20/'Monthly Loan Details'!E20,0)</f>
        <v>0.89494822697050025</v>
      </c>
      <c r="F20" s="41">
        <f>IFERROR(+'Monthly Bond Details'!G20/'Monthly Loan Details'!F20,0)</f>
        <v>0.79714173228339502</v>
      </c>
      <c r="G20" s="41">
        <f>IFERROR(+'Monthly Bond Details'!H20/'Monthly Loan Details'!G20,0)</f>
        <v>0.79714173228339502</v>
      </c>
      <c r="H20" s="91">
        <f>IFERROR(+'Monthly Bond Details'!I20/'Monthly Loan Details'!H20,0)</f>
        <v>0</v>
      </c>
      <c r="I20" s="15"/>
      <c r="J20" s="15"/>
      <c r="K20" s="15"/>
      <c r="L20" s="15"/>
      <c r="M20" s="15"/>
      <c r="N20" s="15"/>
      <c r="O20" s="15"/>
    </row>
    <row r="21" spans="1:15">
      <c r="A21" s="13" t="s">
        <v>197</v>
      </c>
      <c r="B21" s="41">
        <f>IFERROR(+'Monthly Bond Details'!C21/'Monthly Loan Details'!B21,0)</f>
        <v>0.37416742730532365</v>
      </c>
      <c r="C21" s="41">
        <f>IFERROR(+'Monthly Bond Details'!D21/'Monthly Loan Details'!C21,0)</f>
        <v>0.37416742730532365</v>
      </c>
      <c r="D21" s="41">
        <f>IFERROR(+'Monthly Bond Details'!E21/'Monthly Loan Details'!D21,0)</f>
        <v>0.32923549933703289</v>
      </c>
      <c r="E21" s="41">
        <f>IFERROR(+'Monthly Bond Details'!F21/'Monthly Loan Details'!E21,0)</f>
        <v>0.32923549933703289</v>
      </c>
      <c r="F21" s="41">
        <f>IFERROR(+'Monthly Bond Details'!G21/'Monthly Loan Details'!F21,0)</f>
        <v>0.31684539204057527</v>
      </c>
      <c r="G21" s="41">
        <f>IFERROR(+'Monthly Bond Details'!H21/'Monthly Loan Details'!G21,0)</f>
        <v>0.31684539204057527</v>
      </c>
      <c r="H21" s="91">
        <f>IFERROR(+'Monthly Bond Details'!I21/'Monthly Loan Details'!H21,0)</f>
        <v>0</v>
      </c>
      <c r="I21" s="15"/>
      <c r="J21" s="15"/>
      <c r="K21" s="15"/>
      <c r="L21" s="15"/>
      <c r="M21" s="15"/>
      <c r="N21" s="15"/>
      <c r="O21" s="15"/>
    </row>
    <row r="22" spans="1:15">
      <c r="A22" s="13" t="s">
        <v>199</v>
      </c>
      <c r="B22" s="41">
        <f>IFERROR(+'Monthly Bond Details'!C22/'Monthly Loan Details'!B22,0)</f>
        <v>0.37416742736780895</v>
      </c>
      <c r="C22" s="41">
        <f>IFERROR(+'Monthly Bond Details'!D22/'Monthly Loan Details'!C22,0)</f>
        <v>0.37416742736780895</v>
      </c>
      <c r="D22" s="41">
        <f>IFERROR(+'Monthly Bond Details'!E22/'Monthly Loan Details'!D22,0)</f>
        <v>0.32923549930501916</v>
      </c>
      <c r="E22" s="41">
        <f>IFERROR(+'Monthly Bond Details'!F22/'Monthly Loan Details'!E22,0)</f>
        <v>0.32923549930501916</v>
      </c>
      <c r="F22" s="41">
        <f>IFERROR(+'Monthly Bond Details'!G22/'Monthly Loan Details'!F22,0)</f>
        <v>0.31684539212924201</v>
      </c>
      <c r="G22" s="41">
        <f>IFERROR(+'Monthly Bond Details'!H22/'Monthly Loan Details'!G22,0)</f>
        <v>0.31684539212924201</v>
      </c>
      <c r="H22" s="91">
        <f>IFERROR(+'Monthly Bond Details'!I22/'Monthly Loan Details'!H22,0)</f>
        <v>0</v>
      </c>
      <c r="I22" s="15"/>
      <c r="J22" s="15"/>
      <c r="K22" s="15"/>
      <c r="L22" s="15"/>
      <c r="M22" s="15"/>
      <c r="N22" s="15"/>
      <c r="O22" s="15"/>
    </row>
    <row r="23" spans="1:15">
      <c r="A23" s="13" t="s">
        <v>201</v>
      </c>
      <c r="B23" s="41">
        <f>IFERROR(+'Monthly Bond Details'!C23/'Monthly Loan Details'!B23,0)</f>
        <v>0.93604588601922201</v>
      </c>
      <c r="C23" s="41">
        <f>IFERROR(+'Monthly Bond Details'!D23/'Monthly Loan Details'!C23,0)</f>
        <v>0.93604588587936832</v>
      </c>
      <c r="D23" s="41">
        <f>IFERROR(+'Monthly Bond Details'!E23/'Monthly Loan Details'!D23,0)</f>
        <v>0.93604588587936832</v>
      </c>
      <c r="E23" s="41">
        <f>IFERROR(+'Monthly Bond Details'!F23/'Monthly Loan Details'!E23,0)</f>
        <v>0.93604588587936832</v>
      </c>
      <c r="F23" s="41">
        <f>IFERROR(+'Monthly Bond Details'!G23/'Monthly Loan Details'!F23,0)</f>
        <v>0.93604588587936832</v>
      </c>
      <c r="G23" s="41">
        <f>IFERROR(+'Monthly Bond Details'!H23/'Monthly Loan Details'!G23,0)</f>
        <v>0.93604588587936832</v>
      </c>
      <c r="H23" s="91">
        <f>IFERROR(+'Monthly Bond Details'!I23/'Monthly Loan Details'!H23,0)</f>
        <v>0</v>
      </c>
      <c r="I23" s="15"/>
      <c r="J23" s="15"/>
      <c r="K23" s="15"/>
      <c r="L23" s="15"/>
      <c r="M23" s="15"/>
      <c r="N23" s="15"/>
      <c r="O23" s="15"/>
    </row>
    <row r="24" spans="1:15">
      <c r="A24" s="13" t="s">
        <v>203</v>
      </c>
      <c r="B24" s="41">
        <f>IFERROR(+'Monthly Bond Details'!C24/'Monthly Loan Details'!B24,0)</f>
        <v>0.97364581805391859</v>
      </c>
      <c r="C24" s="41">
        <f>IFERROR(+'Monthly Bond Details'!D24/'Monthly Loan Details'!C24,0)</f>
        <v>0.97364581805391859</v>
      </c>
      <c r="D24" s="41">
        <f>IFERROR(+'Monthly Bond Details'!E24/'Monthly Loan Details'!D24,0)</f>
        <v>0.88556426634040719</v>
      </c>
      <c r="E24" s="41">
        <f>IFERROR(+'Monthly Bond Details'!F24/'Monthly Loan Details'!E24,0)</f>
        <v>0.88556426634040719</v>
      </c>
      <c r="F24" s="41">
        <f>IFERROR(+'Monthly Bond Details'!G24/'Monthly Loan Details'!F24,0)</f>
        <v>0.88556426634040719</v>
      </c>
      <c r="G24" s="41">
        <f>IFERROR(+'Monthly Bond Details'!H24/'Monthly Loan Details'!G24,0)</f>
        <v>0.88556426634040719</v>
      </c>
      <c r="H24" s="91">
        <f>IFERROR(+'Monthly Bond Details'!I24/'Monthly Loan Details'!H24,0)</f>
        <v>0</v>
      </c>
      <c r="I24" s="15"/>
      <c r="J24" s="15"/>
      <c r="K24" s="15"/>
      <c r="L24" s="15"/>
      <c r="M24" s="15"/>
      <c r="N24" s="15"/>
      <c r="O24" s="15"/>
    </row>
    <row r="25" spans="1:15">
      <c r="A25" s="13" t="s">
        <v>205</v>
      </c>
      <c r="B25" s="41">
        <f>IFERROR(+'Monthly Bond Details'!C25/'Monthly Loan Details'!B25,0)</f>
        <v>0.90285904837268305</v>
      </c>
      <c r="C25" s="41">
        <f>IFERROR(+'Monthly Bond Details'!D25/'Monthly Loan Details'!C25,0)</f>
        <v>0.90854166728164931</v>
      </c>
      <c r="D25" s="41">
        <f>IFERROR(+'Monthly Bond Details'!E25/'Monthly Loan Details'!D25,0)</f>
        <v>0.90854166728164931</v>
      </c>
      <c r="E25" s="41">
        <f>IFERROR(+'Monthly Bond Details'!F25/'Monthly Loan Details'!E25,0)</f>
        <v>0.90854166728164931</v>
      </c>
      <c r="F25" s="41">
        <f>IFERROR(+'Monthly Bond Details'!G25/'Monthly Loan Details'!F25,0)</f>
        <v>0.90854166728164931</v>
      </c>
      <c r="G25" s="41">
        <f>IFERROR(+'Monthly Bond Details'!H25/'Monthly Loan Details'!G25,0)</f>
        <v>0.90854166728164931</v>
      </c>
      <c r="H25" s="91">
        <f>IFERROR(+'Monthly Bond Details'!I25/'Monthly Loan Details'!H25,0)</f>
        <v>0</v>
      </c>
      <c r="I25" s="15"/>
      <c r="J25" s="15"/>
      <c r="K25" s="15"/>
      <c r="L25" s="15"/>
      <c r="M25" s="15"/>
      <c r="N25" s="15"/>
      <c r="O25" s="15"/>
    </row>
    <row r="26" spans="1:15">
      <c r="A26" s="13" t="s">
        <v>207</v>
      </c>
      <c r="B26" s="41">
        <f>IFERROR(+'Monthly Bond Details'!C26/'Monthly Loan Details'!B26,0)</f>
        <v>0.90946157101893432</v>
      </c>
      <c r="C26" s="41">
        <f>IFERROR(+'Monthly Bond Details'!D26/'Monthly Loan Details'!C26,0)</f>
        <v>0.90697521624045063</v>
      </c>
      <c r="D26" s="41">
        <f>IFERROR(+'Monthly Bond Details'!E26/'Monthly Loan Details'!D26,0)</f>
        <v>0.90697521624045063</v>
      </c>
      <c r="E26" s="41">
        <f>IFERROR(+'Monthly Bond Details'!F26/'Monthly Loan Details'!E26,0)</f>
        <v>0.90697521624045063</v>
      </c>
      <c r="F26" s="41">
        <f>IFERROR(+'Monthly Bond Details'!G26/'Monthly Loan Details'!F26,0)</f>
        <v>0.90697521624045063</v>
      </c>
      <c r="G26" s="41">
        <f>IFERROR(+'Monthly Bond Details'!H26/'Monthly Loan Details'!G26,0)</f>
        <v>0.90697521624045063</v>
      </c>
      <c r="H26" s="91">
        <f>IFERROR(+'Monthly Bond Details'!I26/'Monthly Loan Details'!H26,0)</f>
        <v>0</v>
      </c>
      <c r="I26" s="15"/>
      <c r="J26" s="15"/>
      <c r="K26" s="15"/>
      <c r="L26" s="15"/>
      <c r="M26" s="15"/>
      <c r="N26" s="15"/>
      <c r="O26" s="15"/>
    </row>
    <row r="27" spans="1:15">
      <c r="A27" s="13" t="s">
        <v>209</v>
      </c>
      <c r="B27" s="41">
        <f>IFERROR(+'Monthly Bond Details'!C27/'Monthly Loan Details'!B27,0)</f>
        <v>0.88920511600932661</v>
      </c>
      <c r="C27" s="41">
        <f>IFERROR(+'Monthly Bond Details'!D27/'Monthly Loan Details'!C27,0)</f>
        <v>0.88920511600932661</v>
      </c>
      <c r="D27" s="41">
        <f>IFERROR(+'Monthly Bond Details'!E27/'Monthly Loan Details'!D27,0)</f>
        <v>0.87833080824385101</v>
      </c>
      <c r="E27" s="41">
        <f>IFERROR(+'Monthly Bond Details'!F27/'Monthly Loan Details'!E27,0)</f>
        <v>0.87833080824385101</v>
      </c>
      <c r="F27" s="41">
        <f>IFERROR(+'Monthly Bond Details'!G27/'Monthly Loan Details'!F27,0)</f>
        <v>0.87833080824385101</v>
      </c>
      <c r="G27" s="41">
        <f>IFERROR(+'Monthly Bond Details'!H27/'Monthly Loan Details'!G27,0)</f>
        <v>0.87833080824385101</v>
      </c>
      <c r="H27" s="91">
        <f>IFERROR(+'Monthly Bond Details'!I27/'Monthly Loan Details'!H27,0)</f>
        <v>0</v>
      </c>
      <c r="I27" s="15"/>
      <c r="J27" s="15"/>
      <c r="K27" s="15"/>
      <c r="L27" s="15"/>
      <c r="M27" s="15"/>
      <c r="N27" s="15"/>
      <c r="O27" s="15"/>
    </row>
    <row r="28" spans="1:15">
      <c r="A28" s="13" t="s">
        <v>211</v>
      </c>
      <c r="B28" s="41">
        <f>IFERROR(+'Monthly Bond Details'!C28/'Monthly Loan Details'!B28,0)</f>
        <v>2.5979339012538682E-3</v>
      </c>
      <c r="C28" s="41">
        <f>IFERROR(+'Monthly Bond Details'!D28/'Monthly Loan Details'!C28,0)</f>
        <v>0.25643176409460783</v>
      </c>
      <c r="D28" s="41">
        <f>IFERROR(+'Monthly Bond Details'!E28/'Monthly Loan Details'!D28,0)</f>
        <v>0.25643176409460783</v>
      </c>
      <c r="E28" s="41">
        <f>IFERROR(+'Monthly Bond Details'!F28/'Monthly Loan Details'!E28,0)</f>
        <v>0.25643176409460783</v>
      </c>
      <c r="F28" s="41">
        <f>IFERROR(+'Monthly Bond Details'!G28/'Monthly Loan Details'!F28,0)</f>
        <v>0.3628207521947906</v>
      </c>
      <c r="G28" s="41">
        <f>IFERROR(+'Monthly Bond Details'!H28/'Monthly Loan Details'!G28,0)</f>
        <v>0.12782763670311417</v>
      </c>
      <c r="H28" s="91">
        <f>IFERROR(+'Monthly Bond Details'!I28/'Monthly Loan Details'!H28,0)</f>
        <v>0</v>
      </c>
      <c r="I28" s="15"/>
      <c r="J28" s="15"/>
      <c r="K28" s="15"/>
      <c r="L28" s="15"/>
      <c r="M28" s="15"/>
      <c r="N28" s="15"/>
      <c r="O28" s="15"/>
    </row>
    <row r="29" spans="1:15">
      <c r="D29" s="43"/>
    </row>
    <row r="31" spans="1:15">
      <c r="C31" s="31"/>
      <c r="D31" s="31"/>
    </row>
    <row r="32" spans="1:15">
      <c r="C32" s="36"/>
      <c r="D32" s="36"/>
      <c r="E32" s="36"/>
    </row>
    <row r="33" spans="1:4">
      <c r="A33" s="13"/>
      <c r="B33" s="15"/>
    </row>
    <row r="34" spans="1:4">
      <c r="A34" s="13"/>
      <c r="B34" s="38"/>
      <c r="D34" s="39"/>
    </row>
    <row r="35" spans="1:4">
      <c r="A35" s="13"/>
      <c r="B35" s="15"/>
    </row>
    <row r="36" spans="1:4">
      <c r="A36" s="13"/>
      <c r="B36" s="15"/>
    </row>
    <row r="37" spans="1:4">
      <c r="A37" s="13"/>
      <c r="B37" s="15"/>
    </row>
    <row r="38" spans="1:4">
      <c r="A38" s="13"/>
      <c r="B38" s="15"/>
    </row>
    <row r="39" spans="1:4">
      <c r="A39" s="13"/>
      <c r="B39" s="15"/>
    </row>
    <row r="40" spans="1:4">
      <c r="A40" s="37"/>
      <c r="B40" s="15"/>
    </row>
    <row r="41" spans="1:4">
      <c r="A41" s="13"/>
      <c r="B41" s="15"/>
    </row>
    <row r="42" spans="1:4">
      <c r="A42" s="13"/>
      <c r="B42" s="15"/>
    </row>
    <row r="43" spans="1:4">
      <c r="A43" s="13"/>
      <c r="B43" s="15"/>
    </row>
    <row r="44" spans="1:4">
      <c r="A44" s="13"/>
      <c r="B44" s="15"/>
    </row>
    <row r="45" spans="1:4">
      <c r="A45" s="13"/>
      <c r="B45" s="15"/>
    </row>
    <row r="46" spans="1:4">
      <c r="A46" s="13"/>
      <c r="B46" s="15"/>
    </row>
    <row r="47" spans="1:4">
      <c r="A47" s="13"/>
      <c r="B47" s="15"/>
    </row>
    <row r="48" spans="1:4">
      <c r="A48" s="22"/>
      <c r="B48" s="15"/>
    </row>
    <row r="49" spans="1:2">
      <c r="A49" s="13"/>
      <c r="B49" s="15"/>
    </row>
    <row r="50" spans="1:2">
      <c r="A50" s="13"/>
      <c r="B50" s="15"/>
    </row>
    <row r="51" spans="1:2">
      <c r="A51" s="13"/>
      <c r="B51" s="15"/>
    </row>
    <row r="52" spans="1:2">
      <c r="A52" s="13"/>
      <c r="B52" s="15"/>
    </row>
    <row r="53" spans="1:2">
      <c r="A53" s="13"/>
      <c r="B53" s="15"/>
    </row>
    <row r="54" spans="1:2">
      <c r="A54" s="13"/>
      <c r="B54" s="15"/>
    </row>
    <row r="55" spans="1:2">
      <c r="A55" s="13"/>
      <c r="B55" s="15"/>
    </row>
    <row r="56" spans="1:2">
      <c r="A56" s="13"/>
      <c r="B56" s="15"/>
    </row>
    <row r="57" spans="1:2">
      <c r="A57" s="13"/>
      <c r="B57" s="1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50"/>
  </sheetPr>
  <dimension ref="A1:R63"/>
  <sheetViews>
    <sheetView topLeftCell="A9" zoomScale="77" zoomScaleNormal="60" workbookViewId="0">
      <selection activeCell="L5" sqref="L5"/>
    </sheetView>
  </sheetViews>
  <sheetFormatPr baseColWidth="10" defaultColWidth="9.1796875" defaultRowHeight="14.5"/>
  <cols>
    <col min="1" max="1" width="16.1796875" style="45" customWidth="1"/>
    <col min="2" max="2" width="26.453125" style="45" customWidth="1"/>
    <col min="3" max="3" width="10.453125" style="45" bestFit="1" customWidth="1"/>
    <col min="4" max="4" width="22.453125" style="45" bestFit="1" customWidth="1"/>
    <col min="5" max="5" width="17.453125" style="45" customWidth="1"/>
    <col min="6" max="6" width="14.453125" style="45" customWidth="1"/>
    <col min="7" max="7" width="27.1796875" style="45" customWidth="1"/>
    <col min="8" max="8" width="15.1796875" style="45" customWidth="1"/>
    <col min="9" max="9" width="10.453125" style="45" customWidth="1"/>
    <col min="10" max="10" width="15.81640625" style="45" customWidth="1"/>
    <col min="11" max="11" width="19.453125" style="45" bestFit="1" customWidth="1"/>
    <col min="12" max="12" width="18" style="45" bestFit="1" customWidth="1"/>
    <col min="13" max="13" width="12" style="45" bestFit="1" customWidth="1"/>
    <col min="14" max="15" width="9.1796875" style="45" customWidth="1"/>
    <col min="16" max="16" width="16" style="45" bestFit="1" customWidth="1"/>
    <col min="17" max="17" width="19" style="45" bestFit="1" customWidth="1"/>
    <col min="18" max="18" width="9.1796875" style="45" customWidth="1"/>
    <col min="19" max="16384" width="9.1796875" style="45"/>
  </cols>
  <sheetData>
    <row r="1" spans="1:18" ht="24" customHeight="1">
      <c r="A1" s="130" t="s">
        <v>218</v>
      </c>
      <c r="B1" s="131"/>
      <c r="C1" s="131"/>
      <c r="D1" s="131"/>
      <c r="E1" s="131"/>
      <c r="F1" s="131"/>
      <c r="G1" s="131"/>
      <c r="H1" s="131"/>
      <c r="I1" s="131"/>
      <c r="J1" s="131"/>
    </row>
    <row r="2" spans="1:18" ht="62" customHeight="1">
      <c r="A2" s="1" t="s">
        <v>219</v>
      </c>
      <c r="B2" s="2"/>
      <c r="C2" s="44"/>
      <c r="D2" s="44"/>
      <c r="E2" s="44"/>
      <c r="F2" s="44"/>
      <c r="G2" s="44"/>
      <c r="H2" s="44"/>
      <c r="I2" s="44"/>
      <c r="J2" s="44"/>
      <c r="K2" s="2">
        <v>45743</v>
      </c>
    </row>
    <row r="3" spans="1:18" ht="32" customHeight="1">
      <c r="A3" s="1" t="s">
        <v>220</v>
      </c>
      <c r="B3" s="2"/>
      <c r="C3" s="44"/>
    </row>
    <row r="4" spans="1:18" ht="32" customHeight="1">
      <c r="A4" s="22"/>
      <c r="G4" s="94" t="s">
        <v>221</v>
      </c>
    </row>
    <row r="5" spans="1:18">
      <c r="A5" s="46" t="s">
        <v>135</v>
      </c>
      <c r="B5" s="47">
        <v>1</v>
      </c>
      <c r="C5" s="47">
        <f t="shared" ref="C5:J5" si="0">+B5+1</f>
        <v>2</v>
      </c>
      <c r="D5" s="47">
        <f t="shared" si="0"/>
        <v>3</v>
      </c>
      <c r="E5" s="47">
        <f t="shared" si="0"/>
        <v>4</v>
      </c>
      <c r="F5" s="47">
        <f t="shared" si="0"/>
        <v>5</v>
      </c>
      <c r="G5" s="47">
        <f t="shared" si="0"/>
        <v>6</v>
      </c>
      <c r="H5" s="47">
        <f t="shared" si="0"/>
        <v>7</v>
      </c>
      <c r="I5" s="47">
        <f t="shared" si="0"/>
        <v>8</v>
      </c>
      <c r="J5" s="48">
        <f t="shared" si="0"/>
        <v>9</v>
      </c>
    </row>
    <row r="6" spans="1:18" ht="26" customHeight="1">
      <c r="A6" s="49" t="s">
        <v>222</v>
      </c>
      <c r="B6" s="50" t="s">
        <v>223</v>
      </c>
      <c r="C6" s="50" t="s">
        <v>224</v>
      </c>
      <c r="D6" s="50" t="s">
        <v>5</v>
      </c>
      <c r="E6" s="51" t="s">
        <v>225</v>
      </c>
      <c r="F6" s="51" t="s">
        <v>226</v>
      </c>
      <c r="G6" s="51" t="s">
        <v>227</v>
      </c>
      <c r="H6" s="51" t="s">
        <v>228</v>
      </c>
      <c r="I6" s="50" t="s">
        <v>229</v>
      </c>
      <c r="J6" s="52" t="s">
        <v>230</v>
      </c>
    </row>
    <row r="7" spans="1:18">
      <c r="A7" s="53" t="s">
        <v>38</v>
      </c>
      <c r="B7" s="54" t="s">
        <v>231</v>
      </c>
      <c r="C7" s="54" t="s">
        <v>232</v>
      </c>
      <c r="D7" s="54" t="s">
        <v>232</v>
      </c>
      <c r="E7" s="54" t="s">
        <v>233</v>
      </c>
      <c r="F7" s="54" t="s">
        <v>233</v>
      </c>
      <c r="G7" s="54" t="s">
        <v>233</v>
      </c>
      <c r="H7" s="54" t="s">
        <v>42</v>
      </c>
      <c r="I7" s="54" t="s">
        <v>233</v>
      </c>
      <c r="J7" s="55" t="s">
        <v>233</v>
      </c>
    </row>
    <row r="8" spans="1:18">
      <c r="A8" s="56" t="s">
        <v>234</v>
      </c>
      <c r="B8" s="57" t="s">
        <v>235</v>
      </c>
      <c r="C8" s="57" t="s">
        <v>235</v>
      </c>
      <c r="D8" s="57" t="s">
        <v>235</v>
      </c>
      <c r="E8" s="57" t="s">
        <v>236</v>
      </c>
      <c r="F8" s="58" t="s">
        <v>237</v>
      </c>
      <c r="G8" s="57" t="s">
        <v>238</v>
      </c>
      <c r="H8" s="57" t="s">
        <v>235</v>
      </c>
      <c r="I8" s="57" t="s">
        <v>235</v>
      </c>
      <c r="J8" s="59" t="s">
        <v>238</v>
      </c>
    </row>
    <row r="9" spans="1:18">
      <c r="A9" s="60"/>
      <c r="B9" s="99"/>
      <c r="C9" s="99"/>
      <c r="D9" s="99"/>
      <c r="E9" s="96"/>
      <c r="F9" s="64"/>
      <c r="G9" s="61"/>
      <c r="H9" s="98"/>
      <c r="I9" s="62"/>
      <c r="J9" s="97"/>
      <c r="K9" s="70"/>
      <c r="L9" s="70"/>
      <c r="P9" s="23"/>
      <c r="Q9" s="72"/>
      <c r="R9" s="68"/>
    </row>
    <row r="10" spans="1:18">
      <c r="A10" s="60"/>
      <c r="B10" s="99"/>
      <c r="C10" s="99"/>
      <c r="D10" s="99"/>
      <c r="E10" s="96"/>
      <c r="F10" s="64"/>
      <c r="G10" s="61"/>
      <c r="H10" s="98"/>
      <c r="I10" s="62"/>
      <c r="J10" s="97"/>
      <c r="K10" s="92"/>
      <c r="L10" s="70"/>
      <c r="P10" s="23"/>
      <c r="Q10" s="72"/>
      <c r="R10" s="68"/>
    </row>
    <row r="11" spans="1:18">
      <c r="A11" s="60"/>
      <c r="B11" s="99"/>
      <c r="C11" s="99"/>
      <c r="D11" s="99"/>
      <c r="E11" s="96"/>
      <c r="F11" s="64"/>
      <c r="G11" s="61"/>
      <c r="H11" s="98"/>
      <c r="I11" s="62"/>
      <c r="J11" s="97"/>
      <c r="K11" s="92"/>
      <c r="L11" s="70"/>
      <c r="P11" s="23"/>
      <c r="Q11" s="72"/>
      <c r="R11" s="68"/>
    </row>
    <row r="12" spans="1:18">
      <c r="A12" s="60"/>
      <c r="B12" s="99"/>
      <c r="C12" s="99"/>
      <c r="D12" s="99"/>
      <c r="E12" s="96"/>
      <c r="F12" s="64"/>
      <c r="G12" s="61"/>
      <c r="H12" s="98"/>
      <c r="I12" s="62"/>
      <c r="J12" s="97"/>
      <c r="K12" s="93"/>
      <c r="L12" s="70"/>
      <c r="P12" s="23"/>
      <c r="Q12" s="72"/>
      <c r="R12" s="68"/>
    </row>
    <row r="13" spans="1:18">
      <c r="A13" s="60"/>
      <c r="B13" s="99"/>
      <c r="C13" s="99"/>
      <c r="D13" s="99"/>
      <c r="E13" s="96"/>
      <c r="F13" s="64"/>
      <c r="G13" s="61"/>
      <c r="H13" s="98"/>
      <c r="I13" s="62"/>
      <c r="J13" s="97"/>
      <c r="K13" s="92"/>
      <c r="L13" s="70"/>
      <c r="P13" s="23"/>
      <c r="Q13" s="72"/>
      <c r="R13" s="68"/>
    </row>
    <row r="14" spans="1:18">
      <c r="A14" s="60"/>
      <c r="B14" s="99"/>
      <c r="C14" s="99"/>
      <c r="D14" s="99"/>
      <c r="E14" s="96"/>
      <c r="F14" s="64"/>
      <c r="G14" s="61"/>
      <c r="H14" s="98"/>
      <c r="I14" s="62"/>
      <c r="J14" s="97"/>
      <c r="K14" s="92"/>
      <c r="L14" s="70"/>
      <c r="P14" s="23"/>
      <c r="Q14" s="72"/>
      <c r="R14" s="68"/>
    </row>
    <row r="15" spans="1:18">
      <c r="A15" s="60"/>
      <c r="B15" s="99"/>
      <c r="C15" s="99"/>
      <c r="D15" s="99"/>
      <c r="E15" s="96"/>
      <c r="F15" s="64"/>
      <c r="G15" s="61"/>
      <c r="H15" s="98"/>
      <c r="I15" s="62"/>
      <c r="J15" s="97"/>
      <c r="K15" s="92"/>
      <c r="L15" s="70"/>
      <c r="P15" s="23"/>
      <c r="Q15" s="72"/>
      <c r="R15" s="68"/>
    </row>
    <row r="16" spans="1:18">
      <c r="A16" s="60"/>
      <c r="B16" s="99"/>
      <c r="C16" s="99"/>
      <c r="D16" s="99"/>
      <c r="E16" s="96"/>
      <c r="F16" s="64"/>
      <c r="G16" s="61"/>
      <c r="H16" s="98"/>
      <c r="I16" s="62"/>
      <c r="J16" s="97"/>
      <c r="K16" s="92"/>
      <c r="L16" s="70"/>
      <c r="P16" s="23"/>
      <c r="Q16" s="72"/>
      <c r="R16" s="68"/>
    </row>
    <row r="17" spans="1:18">
      <c r="A17" s="60"/>
      <c r="B17" s="99"/>
      <c r="C17" s="99"/>
      <c r="D17" s="99"/>
      <c r="E17" s="96"/>
      <c r="F17" s="64"/>
      <c r="G17" s="61"/>
      <c r="H17" s="98"/>
      <c r="I17" s="62"/>
      <c r="J17" s="97"/>
      <c r="K17" s="92"/>
      <c r="L17" s="70"/>
      <c r="P17" s="23"/>
      <c r="Q17" s="72"/>
      <c r="R17" s="68"/>
    </row>
    <row r="18" spans="1:18">
      <c r="A18" s="60"/>
      <c r="B18" s="99"/>
      <c r="C18" s="99"/>
      <c r="D18" s="99"/>
      <c r="E18" s="96"/>
      <c r="F18" s="64"/>
      <c r="G18" s="61"/>
      <c r="H18" s="98"/>
      <c r="I18" s="62"/>
      <c r="J18" s="97"/>
      <c r="K18" s="92"/>
      <c r="L18" s="70"/>
      <c r="P18" s="23"/>
      <c r="Q18" s="72"/>
      <c r="R18" s="68"/>
    </row>
    <row r="19" spans="1:18">
      <c r="A19" s="60"/>
      <c r="B19" s="99"/>
      <c r="C19" s="99"/>
      <c r="D19" s="99"/>
      <c r="E19" s="96"/>
      <c r="F19" s="64"/>
      <c r="G19" s="61"/>
      <c r="H19" s="98"/>
      <c r="I19" s="62"/>
      <c r="J19" s="97"/>
      <c r="K19" s="92"/>
      <c r="L19" s="70"/>
      <c r="P19" s="23"/>
      <c r="Q19" s="72"/>
      <c r="R19" s="68"/>
    </row>
    <row r="20" spans="1:18">
      <c r="A20" s="60"/>
      <c r="B20" s="99"/>
      <c r="C20" s="99"/>
      <c r="D20" s="99"/>
      <c r="E20" s="96"/>
      <c r="F20" s="64"/>
      <c r="G20" s="61"/>
      <c r="H20" s="98"/>
      <c r="I20" s="62"/>
      <c r="J20" s="97"/>
      <c r="K20" s="92"/>
      <c r="L20" s="70"/>
      <c r="P20" s="23"/>
      <c r="Q20" s="72"/>
      <c r="R20" s="68"/>
    </row>
    <row r="21" spans="1:18">
      <c r="A21" s="60"/>
      <c r="B21" s="99"/>
      <c r="C21" s="99"/>
      <c r="D21" s="99"/>
      <c r="E21" s="96"/>
      <c r="F21" s="64"/>
      <c r="G21" s="61"/>
      <c r="H21" s="98"/>
      <c r="I21" s="62"/>
      <c r="J21" s="97"/>
      <c r="K21" s="92"/>
      <c r="L21" s="70"/>
      <c r="P21" s="23"/>
      <c r="Q21" s="72"/>
      <c r="R21" s="68"/>
    </row>
    <row r="22" spans="1:18">
      <c r="A22" s="60"/>
      <c r="B22" s="99"/>
      <c r="C22" s="99"/>
      <c r="D22" s="99"/>
      <c r="E22" s="96"/>
      <c r="F22" s="64"/>
      <c r="G22" s="61"/>
      <c r="H22" s="98"/>
      <c r="I22" s="62"/>
      <c r="J22" s="97"/>
      <c r="K22" s="92"/>
      <c r="L22" s="70"/>
      <c r="P22" s="23"/>
      <c r="Q22" s="72"/>
      <c r="R22" s="68"/>
    </row>
    <row r="23" spans="1:18">
      <c r="A23" s="60"/>
      <c r="B23" s="99"/>
      <c r="C23" s="99"/>
      <c r="D23" s="99"/>
      <c r="E23" s="96"/>
      <c r="F23" s="64"/>
      <c r="G23" s="61"/>
      <c r="H23" s="98"/>
      <c r="I23" s="62"/>
      <c r="J23" s="97"/>
      <c r="K23" s="92"/>
      <c r="L23" s="70"/>
      <c r="P23" s="23"/>
      <c r="Q23" s="72"/>
      <c r="R23" s="68"/>
    </row>
    <row r="24" spans="1:18">
      <c r="A24" s="60"/>
      <c r="B24" s="99"/>
      <c r="C24" s="99"/>
      <c r="D24" s="99"/>
      <c r="E24" s="96"/>
      <c r="F24" s="64"/>
      <c r="G24" s="61"/>
      <c r="H24" s="98"/>
      <c r="I24" s="62"/>
      <c r="J24" s="97"/>
      <c r="K24" s="92"/>
      <c r="L24" s="70"/>
      <c r="P24" s="23"/>
      <c r="Q24" s="72"/>
      <c r="R24" s="68"/>
    </row>
    <row r="25" spans="1:18">
      <c r="A25" s="60"/>
      <c r="B25" s="99"/>
      <c r="C25" s="99"/>
      <c r="D25" s="99"/>
      <c r="E25" s="96"/>
      <c r="F25" s="64"/>
      <c r="G25" s="61"/>
      <c r="H25" s="98"/>
      <c r="I25" s="62"/>
      <c r="J25" s="97"/>
      <c r="K25" s="92"/>
      <c r="L25" s="70"/>
      <c r="P25" s="23"/>
      <c r="Q25" s="72"/>
      <c r="R25" s="68"/>
    </row>
    <row r="26" spans="1:18">
      <c r="A26" s="60"/>
      <c r="B26" s="99"/>
      <c r="C26" s="99"/>
      <c r="D26" s="99"/>
      <c r="E26" s="96"/>
      <c r="F26" s="64"/>
      <c r="G26" s="61"/>
      <c r="H26" s="98"/>
      <c r="I26" s="62"/>
      <c r="J26" s="97"/>
      <c r="K26" s="92"/>
      <c r="L26" s="70"/>
      <c r="P26" s="23"/>
      <c r="Q26" s="72"/>
      <c r="R26" s="68"/>
    </row>
    <row r="27" spans="1:18">
      <c r="A27" s="60"/>
      <c r="B27" s="99"/>
      <c r="C27" s="99"/>
      <c r="D27" s="99"/>
      <c r="E27" s="96"/>
      <c r="F27" s="64"/>
      <c r="G27" s="61"/>
      <c r="H27" s="98"/>
      <c r="I27" s="62"/>
      <c r="J27" s="97"/>
      <c r="K27" s="92"/>
      <c r="L27" s="70"/>
      <c r="P27" s="23"/>
      <c r="Q27" s="72"/>
      <c r="R27" s="68"/>
    </row>
    <row r="28" spans="1:18">
      <c r="A28" s="60"/>
      <c r="B28" s="99"/>
      <c r="C28" s="99"/>
      <c r="D28" s="99"/>
      <c r="E28" s="96"/>
      <c r="F28" s="64"/>
      <c r="G28" s="61"/>
      <c r="H28" s="98"/>
      <c r="I28" s="62"/>
      <c r="J28" s="97"/>
      <c r="K28" s="92"/>
      <c r="L28" s="70"/>
      <c r="P28" s="23"/>
      <c r="Q28" s="72"/>
      <c r="R28" s="68"/>
    </row>
    <row r="29" spans="1:18">
      <c r="A29" s="60"/>
      <c r="B29" s="99"/>
      <c r="C29" s="99"/>
      <c r="D29" s="99"/>
      <c r="E29" s="96"/>
      <c r="F29" s="64"/>
      <c r="G29" s="61"/>
      <c r="H29" s="98"/>
      <c r="I29" s="62"/>
      <c r="J29" s="97"/>
      <c r="K29" s="92"/>
      <c r="L29" s="70"/>
      <c r="P29" s="23"/>
      <c r="Q29" s="72"/>
      <c r="R29" s="68"/>
    </row>
    <row r="30" spans="1:18">
      <c r="A30" s="60"/>
      <c r="B30" s="99"/>
      <c r="C30" s="99"/>
      <c r="D30" s="99"/>
      <c r="E30" s="96"/>
      <c r="F30" s="64"/>
      <c r="G30" s="61"/>
      <c r="H30" s="98"/>
      <c r="I30" s="62"/>
      <c r="J30" s="97"/>
      <c r="K30" s="92"/>
      <c r="L30" s="70"/>
      <c r="P30" s="23"/>
      <c r="Q30" s="72"/>
      <c r="R30" s="68"/>
    </row>
    <row r="31" spans="1:18">
      <c r="A31" s="60"/>
      <c r="B31" s="99"/>
      <c r="C31" s="99"/>
      <c r="D31" s="99"/>
      <c r="E31" s="96"/>
      <c r="F31" s="64"/>
      <c r="G31" s="61"/>
      <c r="H31" s="98"/>
      <c r="I31" s="62"/>
      <c r="J31" s="97"/>
      <c r="K31" s="92"/>
      <c r="L31" s="70"/>
      <c r="P31" s="23"/>
      <c r="Q31" s="72"/>
      <c r="R31" s="68"/>
    </row>
    <row r="32" spans="1:18">
      <c r="A32" s="60"/>
      <c r="B32" s="99"/>
      <c r="C32" s="99"/>
      <c r="D32" s="99"/>
      <c r="E32" s="96"/>
      <c r="F32" s="64"/>
      <c r="G32" s="61"/>
      <c r="H32" s="98"/>
      <c r="I32" s="62"/>
      <c r="J32" s="97"/>
      <c r="K32" s="92"/>
      <c r="L32" s="70"/>
      <c r="P32" s="23"/>
      <c r="Q32" s="72"/>
      <c r="R32" s="68"/>
    </row>
    <row r="33" spans="1:18">
      <c r="A33" s="60"/>
      <c r="B33" s="99"/>
      <c r="C33" s="99"/>
      <c r="D33" s="99"/>
      <c r="E33" s="96"/>
      <c r="F33" s="64"/>
      <c r="G33" s="61"/>
      <c r="H33" s="98"/>
      <c r="I33" s="62"/>
      <c r="J33" s="97"/>
      <c r="K33" s="92"/>
      <c r="L33" s="70"/>
      <c r="P33" s="23"/>
      <c r="Q33" s="72"/>
      <c r="R33" s="68"/>
    </row>
    <row r="34" spans="1:18">
      <c r="A34" s="60"/>
      <c r="B34" s="99"/>
      <c r="C34" s="99"/>
      <c r="D34" s="99"/>
      <c r="E34" s="96"/>
      <c r="F34" s="64"/>
      <c r="G34" s="61"/>
      <c r="H34" s="98"/>
      <c r="I34" s="62"/>
      <c r="J34" s="97"/>
      <c r="K34" s="92"/>
      <c r="L34" s="70"/>
      <c r="P34" s="23"/>
      <c r="Q34" s="72"/>
      <c r="R34" s="68"/>
    </row>
    <row r="35" spans="1:18">
      <c r="A35" s="60"/>
      <c r="B35" s="99"/>
      <c r="C35" s="99"/>
      <c r="D35" s="99"/>
      <c r="E35" s="96"/>
      <c r="F35" s="64"/>
      <c r="G35" s="61"/>
      <c r="H35" s="98"/>
      <c r="I35" s="62"/>
      <c r="J35" s="97"/>
      <c r="K35" s="92"/>
      <c r="L35" s="70"/>
      <c r="P35" s="23"/>
      <c r="Q35" s="72"/>
      <c r="R35" s="68"/>
    </row>
    <row r="36" spans="1:18">
      <c r="A36" s="60"/>
      <c r="B36" s="99"/>
      <c r="C36" s="99"/>
      <c r="D36" s="99"/>
      <c r="E36" s="96"/>
      <c r="F36" s="64"/>
      <c r="G36" s="61"/>
      <c r="H36" s="98"/>
      <c r="I36" s="62"/>
      <c r="J36" s="97"/>
      <c r="K36" s="92"/>
      <c r="L36" s="70"/>
      <c r="P36" s="23"/>
      <c r="Q36" s="72"/>
      <c r="R36" s="68"/>
    </row>
    <row r="37" spans="1:18">
      <c r="A37" s="60"/>
      <c r="B37" s="99"/>
      <c r="C37" s="99"/>
      <c r="D37" s="99"/>
      <c r="E37" s="96"/>
      <c r="F37" s="64"/>
      <c r="G37" s="61"/>
      <c r="H37" s="98"/>
      <c r="I37" s="62"/>
      <c r="J37" s="97"/>
      <c r="K37" s="92"/>
      <c r="L37" s="70"/>
      <c r="P37" s="23"/>
      <c r="Q37" s="72"/>
      <c r="R37" s="68"/>
    </row>
    <row r="38" spans="1:18">
      <c r="A38" s="60"/>
      <c r="B38" s="99"/>
      <c r="C38" s="99"/>
      <c r="D38" s="99"/>
      <c r="E38" s="96"/>
      <c r="F38" s="64"/>
      <c r="G38" s="61"/>
      <c r="H38" s="98"/>
      <c r="I38" s="62"/>
      <c r="J38" s="97"/>
      <c r="K38" s="92"/>
      <c r="L38" s="70"/>
      <c r="P38" s="23"/>
      <c r="Q38" s="72"/>
      <c r="R38" s="68"/>
    </row>
    <row r="39" spans="1:18">
      <c r="A39" s="60"/>
      <c r="B39" s="99"/>
      <c r="C39" s="99"/>
      <c r="D39" s="99"/>
      <c r="E39" s="96"/>
      <c r="F39" s="64"/>
      <c r="G39" s="61"/>
      <c r="H39" s="98"/>
      <c r="I39" s="62"/>
      <c r="J39" s="97"/>
      <c r="K39" s="92"/>
      <c r="L39" s="70"/>
      <c r="P39" s="23"/>
      <c r="Q39" s="72"/>
      <c r="R39" s="68"/>
    </row>
    <row r="40" spans="1:18">
      <c r="A40" s="60"/>
      <c r="B40" s="99"/>
      <c r="C40" s="99"/>
      <c r="D40" s="99"/>
      <c r="E40" s="96"/>
      <c r="F40" s="64"/>
      <c r="G40" s="61"/>
      <c r="H40" s="98"/>
      <c r="I40" s="62"/>
      <c r="J40" s="97"/>
      <c r="K40" s="92"/>
      <c r="L40" s="70"/>
      <c r="P40" s="23"/>
      <c r="Q40" s="72"/>
      <c r="R40" s="68"/>
    </row>
    <row r="41" spans="1:18">
      <c r="A41" s="60"/>
      <c r="B41" s="99"/>
      <c r="C41" s="99"/>
      <c r="D41" s="99"/>
      <c r="E41" s="96"/>
      <c r="F41" s="64"/>
      <c r="G41" s="61"/>
      <c r="H41" s="98"/>
      <c r="I41" s="62"/>
      <c r="J41" s="97"/>
      <c r="K41" s="92"/>
      <c r="L41" s="70"/>
      <c r="P41" s="23"/>
      <c r="Q41" s="72"/>
      <c r="R41" s="68"/>
    </row>
    <row r="42" spans="1:18">
      <c r="A42" s="60"/>
      <c r="B42" s="99"/>
      <c r="C42" s="99"/>
      <c r="D42" s="99"/>
      <c r="E42" s="96"/>
      <c r="F42" s="64"/>
      <c r="G42" s="61"/>
      <c r="H42" s="98"/>
      <c r="I42" s="62"/>
      <c r="J42" s="97"/>
      <c r="K42" s="92"/>
      <c r="L42" s="70"/>
      <c r="P42" s="23"/>
      <c r="Q42" s="72"/>
      <c r="R42" s="68"/>
    </row>
    <row r="43" spans="1:18">
      <c r="A43" s="60"/>
      <c r="B43" s="99"/>
      <c r="C43" s="99"/>
      <c r="D43" s="99"/>
      <c r="E43" s="96"/>
      <c r="F43" s="64"/>
      <c r="G43" s="61"/>
      <c r="H43" s="98"/>
      <c r="I43" s="62"/>
      <c r="J43" s="97"/>
      <c r="K43" s="92"/>
      <c r="L43" s="70"/>
      <c r="P43" s="23"/>
      <c r="Q43" s="72"/>
      <c r="R43" s="68"/>
    </row>
    <row r="44" spans="1:18">
      <c r="A44" s="60"/>
      <c r="B44" s="99"/>
      <c r="C44" s="99"/>
      <c r="D44" s="99"/>
      <c r="E44" s="96"/>
      <c r="F44" s="64"/>
      <c r="G44" s="61"/>
      <c r="H44" s="98"/>
      <c r="I44" s="62"/>
      <c r="J44" s="97"/>
      <c r="K44" s="92"/>
      <c r="L44" s="70"/>
      <c r="P44" s="23"/>
      <c r="Q44" s="72"/>
      <c r="R44" s="68"/>
    </row>
    <row r="45" spans="1:18">
      <c r="A45" s="60"/>
      <c r="B45" s="99"/>
      <c r="C45" s="99"/>
      <c r="D45" s="99"/>
      <c r="E45" s="96"/>
      <c r="F45" s="64"/>
      <c r="G45" s="61"/>
      <c r="H45" s="98"/>
      <c r="I45" s="62"/>
      <c r="J45" s="97"/>
      <c r="K45" s="92"/>
      <c r="L45" s="70"/>
      <c r="P45" s="23"/>
      <c r="Q45" s="72"/>
      <c r="R45" s="68"/>
    </row>
    <row r="46" spans="1:18">
      <c r="A46" s="60"/>
      <c r="B46" s="99"/>
      <c r="C46" s="99"/>
      <c r="D46" s="99"/>
      <c r="E46" s="96"/>
      <c r="F46" s="64"/>
      <c r="G46" s="61"/>
      <c r="H46" s="98"/>
      <c r="I46" s="62"/>
      <c r="J46" s="97"/>
      <c r="K46" s="92"/>
      <c r="L46" s="70"/>
      <c r="P46" s="23"/>
      <c r="Q46" s="72"/>
      <c r="R46" s="68"/>
    </row>
    <row r="47" spans="1:18">
      <c r="A47" s="60"/>
      <c r="B47" s="99"/>
      <c r="C47" s="99"/>
      <c r="D47" s="99"/>
      <c r="E47" s="96"/>
      <c r="F47" s="64"/>
      <c r="G47" s="61"/>
      <c r="H47" s="98"/>
      <c r="I47" s="62"/>
      <c r="J47" s="97"/>
      <c r="K47" s="92"/>
      <c r="L47" s="70"/>
      <c r="P47" s="23"/>
      <c r="Q47" s="72"/>
      <c r="R47" s="68"/>
    </row>
    <row r="48" spans="1:18">
      <c r="A48" s="60"/>
      <c r="B48" s="99"/>
      <c r="C48" s="99"/>
      <c r="D48" s="99"/>
      <c r="E48" s="96"/>
      <c r="F48" s="64"/>
      <c r="G48" s="61"/>
      <c r="H48" s="98"/>
      <c r="I48" s="62"/>
      <c r="J48" s="97"/>
      <c r="K48" s="92"/>
      <c r="L48" s="70"/>
      <c r="P48" s="23"/>
      <c r="Q48" s="72"/>
      <c r="R48" s="68"/>
    </row>
    <row r="49" spans="1:18">
      <c r="A49" s="60"/>
      <c r="B49" s="99"/>
      <c r="C49" s="99"/>
      <c r="D49" s="99"/>
      <c r="E49" s="96"/>
      <c r="F49" s="64"/>
      <c r="G49" s="61"/>
      <c r="H49" s="98"/>
      <c r="I49" s="62"/>
      <c r="J49" s="97"/>
      <c r="K49" s="92"/>
      <c r="L49" s="70"/>
      <c r="P49" s="23"/>
      <c r="Q49" s="72"/>
      <c r="R49" s="68"/>
    </row>
    <row r="50" spans="1:18">
      <c r="A50" s="60"/>
      <c r="B50" s="99"/>
      <c r="C50" s="99"/>
      <c r="D50" s="99"/>
      <c r="E50" s="96"/>
      <c r="F50" s="64"/>
      <c r="G50" s="61"/>
      <c r="H50" s="98"/>
      <c r="I50" s="62"/>
      <c r="J50" s="97"/>
      <c r="K50" s="92"/>
      <c r="L50" s="70"/>
      <c r="P50" s="23"/>
      <c r="Q50" s="72"/>
      <c r="R50" s="68"/>
    </row>
    <row r="51" spans="1:18">
      <c r="A51" s="60"/>
      <c r="B51" s="99"/>
      <c r="C51" s="99"/>
      <c r="D51" s="99"/>
      <c r="E51" s="96"/>
      <c r="F51" s="64"/>
      <c r="G51" s="61"/>
      <c r="H51" s="98"/>
      <c r="I51" s="62"/>
      <c r="J51" s="97"/>
      <c r="K51" s="92"/>
      <c r="L51" s="70"/>
      <c r="P51" s="23"/>
      <c r="Q51" s="72"/>
      <c r="R51" s="68"/>
    </row>
    <row r="52" spans="1:18">
      <c r="A52" s="60"/>
      <c r="B52" s="99"/>
      <c r="C52" s="99"/>
      <c r="D52" s="99"/>
      <c r="E52" s="96"/>
      <c r="F52" s="64"/>
      <c r="G52" s="61"/>
      <c r="H52" s="98"/>
      <c r="I52" s="62"/>
      <c r="J52" s="97"/>
      <c r="K52" s="92"/>
      <c r="L52" s="70"/>
      <c r="P52" s="23"/>
      <c r="Q52" s="72"/>
      <c r="R52" s="68"/>
    </row>
    <row r="53" spans="1:18">
      <c r="A53" s="60"/>
      <c r="B53" s="99"/>
      <c r="C53" s="99"/>
      <c r="D53" s="99"/>
      <c r="E53" s="96"/>
      <c r="F53" s="64"/>
      <c r="G53" s="61"/>
      <c r="H53" s="98"/>
      <c r="I53" s="62"/>
      <c r="J53" s="97"/>
      <c r="K53" s="93"/>
      <c r="L53" s="70"/>
      <c r="P53" s="23"/>
      <c r="Q53" s="72"/>
      <c r="R53" s="68"/>
    </row>
    <row r="54" spans="1:18">
      <c r="A54" s="60"/>
      <c r="B54" s="99"/>
      <c r="C54" s="99"/>
      <c r="D54" s="99"/>
      <c r="E54" s="96"/>
      <c r="F54" s="64"/>
      <c r="G54" s="61"/>
      <c r="H54" s="98"/>
      <c r="I54" s="62"/>
      <c r="J54" s="97"/>
      <c r="K54" s="92"/>
      <c r="L54" s="70"/>
      <c r="P54" s="23"/>
      <c r="Q54" s="72"/>
      <c r="R54" s="68"/>
    </row>
    <row r="55" spans="1:18">
      <c r="A55" s="60"/>
      <c r="B55" s="99"/>
      <c r="C55" s="99"/>
      <c r="D55" s="99"/>
      <c r="E55" s="96"/>
      <c r="F55" s="64"/>
      <c r="G55" s="61"/>
      <c r="H55" s="98"/>
      <c r="I55" s="62"/>
      <c r="J55" s="97"/>
      <c r="K55" s="70"/>
      <c r="L55" s="70"/>
      <c r="P55" s="23"/>
      <c r="Q55" s="72"/>
      <c r="R55" s="68"/>
    </row>
    <row r="56" spans="1:18">
      <c r="A56" s="60"/>
      <c r="B56" s="99"/>
      <c r="C56" s="99"/>
      <c r="D56" s="99"/>
      <c r="E56" s="96"/>
      <c r="F56" s="64"/>
      <c r="G56" s="61"/>
      <c r="H56" s="98"/>
      <c r="I56" s="62"/>
      <c r="J56" s="97"/>
      <c r="K56" s="70"/>
      <c r="L56" s="70"/>
      <c r="P56" s="23"/>
      <c r="Q56" s="72"/>
      <c r="R56" s="68"/>
    </row>
    <row r="57" spans="1:18">
      <c r="A57" s="60"/>
      <c r="B57" s="99"/>
      <c r="C57" s="99"/>
      <c r="D57" s="99"/>
      <c r="E57" s="96"/>
      <c r="F57" s="64"/>
      <c r="G57" s="61"/>
      <c r="H57" s="98"/>
      <c r="I57" s="62"/>
      <c r="J57" s="97"/>
      <c r="K57" s="92"/>
      <c r="L57" s="70"/>
      <c r="P57" s="23"/>
      <c r="Q57" s="72"/>
      <c r="R57" s="68"/>
    </row>
    <row r="58" spans="1:18">
      <c r="A58" s="60"/>
      <c r="B58" s="99"/>
      <c r="C58" s="99"/>
      <c r="D58" s="99"/>
      <c r="E58" s="96"/>
      <c r="F58" s="64"/>
      <c r="G58" s="61"/>
      <c r="H58" s="98"/>
      <c r="I58" s="62"/>
      <c r="J58" s="97"/>
      <c r="K58" s="70"/>
      <c r="L58" s="70"/>
      <c r="P58" s="23"/>
      <c r="Q58" s="72"/>
      <c r="R58" s="68"/>
    </row>
    <row r="59" spans="1:18">
      <c r="A59" s="60"/>
      <c r="B59" s="99"/>
      <c r="C59" s="99"/>
      <c r="D59" s="99"/>
      <c r="E59" s="96"/>
      <c r="F59" s="64"/>
      <c r="G59" s="61"/>
      <c r="H59" s="98"/>
      <c r="I59" s="62"/>
      <c r="J59" s="97"/>
      <c r="K59" s="70"/>
      <c r="L59" s="70"/>
      <c r="P59" s="23"/>
      <c r="Q59" s="72"/>
      <c r="R59" s="68"/>
    </row>
    <row r="60" spans="1:18">
      <c r="A60" s="60"/>
      <c r="B60" s="99"/>
      <c r="C60" s="99"/>
      <c r="D60" s="99"/>
      <c r="E60" s="96"/>
      <c r="F60" s="64"/>
      <c r="G60" s="61"/>
      <c r="H60" s="98"/>
      <c r="I60" s="62"/>
      <c r="J60" s="97"/>
      <c r="K60" s="70"/>
      <c r="L60" s="70"/>
      <c r="P60" s="23"/>
      <c r="Q60" s="72"/>
      <c r="R60" s="68"/>
    </row>
    <row r="61" spans="1:18">
      <c r="A61" s="60"/>
      <c r="B61" s="99"/>
      <c r="C61" s="99"/>
      <c r="D61" s="99"/>
      <c r="E61" s="96"/>
      <c r="F61" s="64"/>
      <c r="G61" s="61"/>
      <c r="H61" s="98"/>
      <c r="I61" s="62"/>
      <c r="J61" s="97"/>
      <c r="K61" s="89"/>
      <c r="L61" s="70"/>
      <c r="P61" s="23"/>
      <c r="Q61" s="72"/>
      <c r="R61" s="68"/>
    </row>
    <row r="62" spans="1:18" ht="16" customHeight="1" thickBot="1">
      <c r="A62" s="63"/>
      <c r="B62" s="95"/>
      <c r="C62" s="95"/>
      <c r="D62" s="95"/>
      <c r="E62" s="96"/>
      <c r="F62" s="64"/>
      <c r="G62" s="65"/>
      <c r="H62" s="98"/>
      <c r="I62" s="66"/>
      <c r="J62" s="97"/>
      <c r="K62" s="70"/>
      <c r="L62" s="70"/>
      <c r="P62" s="23"/>
      <c r="Q62" s="72"/>
      <c r="R62" s="68"/>
    </row>
    <row r="63" spans="1:18" ht="16" customHeight="1" thickBot="1">
      <c r="E63" s="67">
        <f>SUM(E9:E62)</f>
        <v>0</v>
      </c>
      <c r="F63" s="67">
        <f>SUM(F9:F62)</f>
        <v>0</v>
      </c>
      <c r="G63" s="67">
        <f>SUM(G9:G62)</f>
        <v>0</v>
      </c>
      <c r="H63" s="68"/>
      <c r="I63" s="68"/>
      <c r="J63" s="69">
        <f>SUM(J9:J62)</f>
        <v>0</v>
      </c>
      <c r="K63" s="71"/>
      <c r="L63" s="72"/>
      <c r="P63" s="23"/>
      <c r="Q63" s="72"/>
    </row>
  </sheetData>
  <mergeCells count="1">
    <mergeCell ref="A1:J1"/>
  </mergeCells>
  <conditionalFormatting sqref="H9:H62">
    <cfRule type="containsBlanks" dxfId="0" priority="1">
      <formula>LEN(TRIM(H9))=0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Loan Info</vt:lpstr>
      <vt:lpstr>Bond Balance Reconciliation </vt:lpstr>
      <vt:lpstr>Monthly Loan Details</vt:lpstr>
      <vt:lpstr>Monthly Bond Details</vt:lpstr>
      <vt:lpstr>Monthly Backed Bond %</vt:lpstr>
      <vt:lpstr>Accrued Interest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 Leung;ybobyakama@boad.org</dc:creator>
  <cp:lastModifiedBy>jason1bertin kinvi</cp:lastModifiedBy>
  <dcterms:created xsi:type="dcterms:W3CDTF">2023-11-08T04:19:02Z</dcterms:created>
  <dcterms:modified xsi:type="dcterms:W3CDTF">2025-09-26T19:03:22Z</dcterms:modified>
</cp:coreProperties>
</file>